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1055" windowHeight="9150" activeTab="3"/>
  </bookViews>
  <sheets>
    <sheet name="SOFP" sheetId="1" r:id="rId1"/>
    <sheet name="SOCI" sheetId="2" r:id="rId2"/>
    <sheet name="EQUITY" sheetId="3" r:id="rId3"/>
    <sheet name="CASH FLOW" sheetId="4" r:id="rId4"/>
    <sheet name="GT_Custom" sheetId="5" state="hidden" r:id="rId5"/>
  </sheets>
  <definedNames>
    <definedName name="_xlnm.Print_Area" localSheetId="3">'CASH FLOW'!$A$1:$E$51</definedName>
    <definedName name="_xlnm.Print_Area" localSheetId="2">'EQUITY'!$A$1:$G$49</definedName>
    <definedName name="_xlnm.Print_Area" localSheetId="1">'SOCI'!$A$1:$J$62</definedName>
    <definedName name="_xlnm.Print_Area" localSheetId="0">'SOFP'!$A$1:$F$54</definedName>
    <definedName name="Z_FE16459D_F515_466D_88AA_6FCA99B6EAFA_.wvu.Cols" localSheetId="3" hidden="1">'CASH FLOW'!$F:$M</definedName>
    <definedName name="Z_FE16459D_F515_466D_88AA_6FCA99B6EAFA_.wvu.PrintArea" localSheetId="3" hidden="1">'CASH FLOW'!$A$1:$E$51</definedName>
    <definedName name="Z_FE16459D_F515_466D_88AA_6FCA99B6EAFA_.wvu.PrintArea" localSheetId="2" hidden="1">'EQUITY'!$A$1:$G$49</definedName>
    <definedName name="Z_FE16459D_F515_466D_88AA_6FCA99B6EAFA_.wvu.PrintArea" localSheetId="1" hidden="1">'SOCI'!$A$1:$J$62</definedName>
    <definedName name="Z_FE16459D_F515_466D_88AA_6FCA99B6EAFA_.wvu.PrintArea" localSheetId="0" hidden="1">'SOFP'!$A$1:$F$54</definedName>
    <definedName name="Z_FE16459D_F515_466D_88AA_6FCA99B6EAFA_.wvu.Rows" localSheetId="3" hidden="1">'CASH FLOW'!$25:$25</definedName>
    <definedName name="Z_FE16459D_F515_466D_88AA_6FCA99B6EAFA_.wvu.Rows" localSheetId="1" hidden="1">'SOCI'!$30:$33</definedName>
  </definedNames>
  <calcPr fullCalcOnLoad="1" fullPrecision="0"/>
</workbook>
</file>

<file path=xl/sharedStrings.xml><?xml version="1.0" encoding="utf-8"?>
<sst xmlns="http://schemas.openxmlformats.org/spreadsheetml/2006/main" count="165" uniqueCount="143">
  <si>
    <t>RM'000</t>
  </si>
  <si>
    <t>Revenue</t>
  </si>
  <si>
    <t>Taxation</t>
  </si>
  <si>
    <t>CONDENSED CONSOLIDATED STATEMENT OF CHANGES IN EQUITY</t>
  </si>
  <si>
    <t>Share</t>
  </si>
  <si>
    <t>Capital</t>
  </si>
  <si>
    <t>Total</t>
  </si>
  <si>
    <t>Profit before taxation</t>
  </si>
  <si>
    <t>Purchase of property, plant and equipment</t>
  </si>
  <si>
    <t>Pre-acquisition profits</t>
  </si>
  <si>
    <t>Profit from operations</t>
  </si>
  <si>
    <t>Operating expenses</t>
  </si>
  <si>
    <t>Share capital</t>
  </si>
  <si>
    <t>Property, plant and equipment</t>
  </si>
  <si>
    <t>Inventories</t>
  </si>
  <si>
    <t>Current assets</t>
  </si>
  <si>
    <t>Current liabilities</t>
  </si>
  <si>
    <t>Premium</t>
  </si>
  <si>
    <t>Individual Quarter</t>
  </si>
  <si>
    <t>Cash flows from operating activities</t>
  </si>
  <si>
    <t>Interest paid</t>
  </si>
  <si>
    <t>Cash flows from investing activities</t>
  </si>
  <si>
    <t>Cash flows from financing activities</t>
  </si>
  <si>
    <t>Cash and cash equivalents at beginning</t>
  </si>
  <si>
    <t>Cash and cash equivalents at end</t>
  </si>
  <si>
    <t>Tax recoverable</t>
  </si>
  <si>
    <t>Cumulative Quarter</t>
  </si>
  <si>
    <t>Net profit for the period</t>
  </si>
  <si>
    <t>Retained</t>
  </si>
  <si>
    <t>ENG KAH CORPORATION BERHAD</t>
  </si>
  <si>
    <t>Company No. 435649-H</t>
  </si>
  <si>
    <t>Retained profits</t>
  </si>
  <si>
    <t>Profits</t>
  </si>
  <si>
    <t>Interest received</t>
  </si>
  <si>
    <t>Operating profit before working capital changes</t>
  </si>
  <si>
    <t>EKC - 1</t>
  </si>
  <si>
    <t>EKC - 2</t>
  </si>
  <si>
    <t>EKC -3</t>
  </si>
  <si>
    <t>EKC -4</t>
  </si>
  <si>
    <t>Other reserves</t>
  </si>
  <si>
    <t>Other</t>
  </si>
  <si>
    <t>Reserves</t>
  </si>
  <si>
    <t>Net assets per share (RM)</t>
  </si>
  <si>
    <t>Effect of changes in exchange rate</t>
  </si>
  <si>
    <t>ASSETS</t>
  </si>
  <si>
    <t xml:space="preserve">Non-current assets </t>
  </si>
  <si>
    <t>Trade receivables</t>
  </si>
  <si>
    <t>Other receivables, deposits and prepayments</t>
  </si>
  <si>
    <t>TOTAL ASSETS</t>
  </si>
  <si>
    <t>EQUITY AND LIABILITIES</t>
  </si>
  <si>
    <t>Total equity</t>
  </si>
  <si>
    <t>Non-current liabilities</t>
  </si>
  <si>
    <t>Total liabilities</t>
  </si>
  <si>
    <t>Trade payables</t>
  </si>
  <si>
    <t>Other payables and accruals</t>
  </si>
  <si>
    <t>TOTAL EQUITY AND LIABILITIES</t>
  </si>
  <si>
    <t>Equity</t>
  </si>
  <si>
    <t>Income tax paid</t>
  </si>
  <si>
    <t>Deferred tax liabilities</t>
  </si>
  <si>
    <t>Other income</t>
  </si>
  <si>
    <t>Distributable</t>
  </si>
  <si>
    <t>Cash and cash equivalents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</si>
  <si>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</si>
  <si>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</si>
  <si>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</si>
  <si>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</si>
  <si>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</si>
  <si>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</si>
  <si>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</si>
  <si>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</si>
  <si>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</si>
  <si>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</si>
  <si>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</si>
  <si>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</si>
  <si>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</si>
  <si>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</si>
  <si>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</si>
  <si>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</si>
  <si>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Net cash used in financing activities</t>
  </si>
  <si>
    <t>Borrowings</t>
  </si>
  <si>
    <t xml:space="preserve">  </t>
  </si>
  <si>
    <t>Total comprehensive income</t>
  </si>
  <si>
    <t>Income tax refund</t>
  </si>
  <si>
    <t xml:space="preserve">Foreign currency translation differences </t>
  </si>
  <si>
    <t xml:space="preserve">   for foreign operation</t>
  </si>
  <si>
    <t>Net cash used in investing activities</t>
  </si>
  <si>
    <t>Payment of finance lease</t>
  </si>
  <si>
    <t>Condensed Consolidated Statement of Financial Position</t>
  </si>
  <si>
    <t>Equity attributable to owners of the parent</t>
  </si>
  <si>
    <t>Basic EPS (sen)</t>
  </si>
  <si>
    <t>Diluted EPS (sen)</t>
  </si>
  <si>
    <t>Condensed Consolidated Statement of Cash Flows</t>
  </si>
  <si>
    <t>Dividends paid</t>
  </si>
  <si>
    <t>Unaudited</t>
  </si>
  <si>
    <t>as at</t>
  </si>
  <si>
    <t>Net cash from operating activities</t>
  </si>
  <si>
    <t>Dividends payable</t>
  </si>
  <si>
    <t>3 Months Ended</t>
  </si>
  <si>
    <t>Earnings per share (EPS) attributable to</t>
  </si>
  <si>
    <t xml:space="preserve">    owners of the parent</t>
  </si>
  <si>
    <t>Finance cost</t>
  </si>
  <si>
    <t>NOTE</t>
  </si>
  <si>
    <t>B5</t>
  </si>
  <si>
    <t>B6</t>
  </si>
  <si>
    <t>Net increase in cash and cash equivalents</t>
  </si>
  <si>
    <t>Profit for the period</t>
  </si>
  <si>
    <t>Decrease in inventories</t>
  </si>
  <si>
    <t>Decrease in receivables</t>
  </si>
  <si>
    <t>Decrease in payables</t>
  </si>
  <si>
    <t xml:space="preserve">   for the period</t>
  </si>
  <si>
    <t>30.6.12</t>
  </si>
  <si>
    <t>6 Months Ended</t>
  </si>
  <si>
    <t>Dividends</t>
  </si>
  <si>
    <t>- Depreciation</t>
  </si>
  <si>
    <t>- Interest expense</t>
  </si>
  <si>
    <t>- Interest income</t>
  </si>
  <si>
    <t>Condensed Consolidated Statement of Comprehensive Income</t>
  </si>
  <si>
    <t>B11</t>
  </si>
  <si>
    <t>The Unaudited Condensed Consolidated Statement of Comprehensive Income should be read in conjunction with the accompanying notes attached to these interim financial statements.</t>
  </si>
  <si>
    <t>The Unaudited Condensed Consolidated Statement of Financial Position should be read in conjunction with the accompanying explanatory notes attached to these interim financial statements.</t>
  </si>
  <si>
    <t>The Condensed Consolidated Statement of Changes in Equity should be read in conjunction with the accompanying  notes attached to these interim financial statements.</t>
  </si>
  <si>
    <t>Cash from operations</t>
  </si>
  <si>
    <t>The Condensed Consolidated Statement of Cash Flows should be read in conjunction with the accompanying  notes attached to these interim financial statements.</t>
  </si>
  <si>
    <t>As at 30 June 2013 - Unaudited</t>
  </si>
  <si>
    <t>30.6.13</t>
  </si>
  <si>
    <t>31.12.12</t>
  </si>
  <si>
    <t>Audited</t>
  </si>
  <si>
    <t>For the 6 months period ended 30 June 2013 - Unaudited</t>
  </si>
  <si>
    <t>As at 1.1.2013</t>
  </si>
  <si>
    <t>Warrant</t>
  </si>
  <si>
    <t>|--------- Non-distributable ---------|</t>
  </si>
  <si>
    <t>|--------------- Attributable to Owners of the Parent --------------|</t>
  </si>
  <si>
    <t>Adjustments for:</t>
  </si>
  <si>
    <t>As at 30.6.2012</t>
  </si>
  <si>
    <t>As at 30.6.2013</t>
  </si>
  <si>
    <t>Warrant reserves</t>
  </si>
  <si>
    <t>Other comprehensive loss, net of tax</t>
  </si>
  <si>
    <t>Total comprehensive income for the</t>
  </si>
  <si>
    <t xml:space="preserve">    period</t>
  </si>
  <si>
    <t>31.3.13</t>
  </si>
  <si>
    <t>As at 1.1.2012</t>
  </si>
  <si>
    <t>Transaction with owners:</t>
  </si>
  <si>
    <t>Transactions with owners: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</si>
</sst>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_-* #,##0.0_-;\-* #,##0.0_-;_-* &quot;-&quot;?_-;_-@_-"/>
    <numFmt numFmtId="182" formatCode="_(* #,##0.0_);_(* \(#,##0.0\);_(* &quot;-&quot;?_);_(@_)"/>
    <numFmt numFmtId="183" formatCode="_(* #,##0_);_(* \(#,##0\);_(* &quot;-&quot;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(* #,##0.0_);_(* \(#,##0.0\);_(* &quot;-&quot;_);_(@_)"/>
    <numFmt numFmtId="192" formatCode="_(* #,##0.00_);_(* \(#,##0.00\);_(* &quot;-&quot;_);_(@_)"/>
    <numFmt numFmtId="193" formatCode="0.00_);\(0.00\)"/>
    <numFmt numFmtId="194" formatCode="0_);\(0\)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[$-409]dddd\,\ mmmm\ dd\,\ yyyy"/>
    <numFmt numFmtId="202" formatCode="[$-809]dd\ mmmm\ yyyy;@"/>
    <numFmt numFmtId="203" formatCode="0.0%"/>
    <numFmt numFmtId="204" formatCode="_(* #,##0.000000_);_(* \(#,##0.000000\);_(* &quot;-&quot;??_);_(@_)"/>
    <numFmt numFmtId="205" formatCode="[$-409]h:mm:ss\ AM/PM"/>
    <numFmt numFmtId="206" formatCode="[$-4409]dddd\,\ d\ mmmm\,\ yyyy"/>
    <numFmt numFmtId="207" formatCode="00000"/>
    <numFmt numFmtId="208" formatCode="_(* #,##0.0000_);_(* \(#,##0.0000\);_(* &quot;-&quot;_);_(@_)"/>
    <numFmt numFmtId="209" formatCode="_(* #,##0.000_);_(* \(#,##0.000\);_(* &quot;-&quot;_);_(@_)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0"/>
    </font>
    <font>
      <sz val="10"/>
      <name val="MS Sans Serif"/>
      <family val="2"/>
    </font>
    <font>
      <sz val="12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179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9" fontId="1" fillId="0" borderId="0" xfId="42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179" fontId="1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85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43" fontId="1" fillId="0" borderId="0" xfId="42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/>
    </xf>
    <xf numFmtId="179" fontId="4" fillId="0" borderId="0" xfId="42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38" fontId="1" fillId="0" borderId="0" xfId="42" applyNumberFormat="1" applyFont="1" applyFill="1" applyAlignment="1">
      <alignment/>
    </xf>
    <xf numFmtId="41" fontId="1" fillId="0" borderId="0" xfId="43" applyFont="1" applyFill="1" applyAlignment="1">
      <alignment/>
    </xf>
    <xf numFmtId="38" fontId="1" fillId="0" borderId="0" xfId="0" applyNumberFormat="1" applyFont="1" applyFill="1" applyAlignment="1">
      <alignment/>
    </xf>
    <xf numFmtId="38" fontId="1" fillId="0" borderId="0" xfId="42" applyNumberFormat="1" applyFont="1" applyFill="1" applyBorder="1" applyAlignment="1">
      <alignment horizontal="right"/>
    </xf>
    <xf numFmtId="38" fontId="1" fillId="0" borderId="0" xfId="42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8" fontId="1" fillId="0" borderId="0" xfId="42" applyNumberFormat="1" applyFont="1" applyFill="1" applyBorder="1" applyAlignment="1" quotePrefix="1">
      <alignment horizontal="right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1" fillId="0" borderId="0" xfId="42" applyNumberFormat="1" applyFont="1" applyFill="1" applyAlignment="1">
      <alignment vertical="justify" wrapText="1"/>
    </xf>
    <xf numFmtId="0" fontId="1" fillId="0" borderId="0" xfId="42" applyNumberFormat="1" applyFont="1" applyFill="1" applyAlignment="1">
      <alignment horizontal="center" vertical="justify" wrapText="1"/>
    </xf>
    <xf numFmtId="43" fontId="1" fillId="0" borderId="0" xfId="42" applyFont="1" applyFill="1" applyAlignment="1">
      <alignment/>
    </xf>
    <xf numFmtId="0" fontId="8" fillId="0" borderId="0" xfId="0" applyFont="1" applyAlignment="1">
      <alignment vertical="justify"/>
    </xf>
    <xf numFmtId="0" fontId="1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" fontId="9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1" fontId="8" fillId="0" borderId="10" xfId="42" applyNumberFormat="1" applyFont="1" applyFill="1" applyBorder="1" applyAlignment="1">
      <alignment horizontal="right"/>
    </xf>
    <xf numFmtId="41" fontId="8" fillId="0" borderId="0" xfId="43" applyNumberFormat="1" applyFont="1" applyFill="1" applyAlignment="1">
      <alignment horizontal="right"/>
    </xf>
    <xf numFmtId="41" fontId="8" fillId="0" borderId="0" xfId="42" applyNumberFormat="1" applyFont="1" applyFill="1" applyBorder="1" applyAlignment="1">
      <alignment/>
    </xf>
    <xf numFmtId="41" fontId="8" fillId="0" borderId="0" xfId="43" applyNumberFormat="1" applyFont="1" applyFill="1" applyBorder="1" applyAlignment="1">
      <alignment horizontal="right"/>
    </xf>
    <xf numFmtId="0" fontId="9" fillId="0" borderId="0" xfId="0" applyFont="1" applyFill="1" applyAlignment="1" quotePrefix="1">
      <alignment horizontal="left"/>
    </xf>
    <xf numFmtId="0" fontId="8" fillId="0" borderId="0" xfId="0" applyFont="1" applyFill="1" applyAlignment="1">
      <alignment horizontal="left"/>
    </xf>
    <xf numFmtId="41" fontId="8" fillId="0" borderId="0" xfId="42" applyNumberFormat="1" applyFont="1" applyFill="1" applyBorder="1" applyAlignment="1">
      <alignment horizontal="right"/>
    </xf>
    <xf numFmtId="41" fontId="8" fillId="0" borderId="10" xfId="42" applyNumberFormat="1" applyFont="1" applyFill="1" applyBorder="1" applyAlignment="1">
      <alignment/>
    </xf>
    <xf numFmtId="41" fontId="8" fillId="0" borderId="11" xfId="42" applyNumberFormat="1" applyFont="1" applyFill="1" applyBorder="1" applyAlignment="1">
      <alignment/>
    </xf>
    <xf numFmtId="41" fontId="8" fillId="0" borderId="12" xfId="42" applyNumberFormat="1" applyFont="1" applyFill="1" applyBorder="1" applyAlignment="1">
      <alignment/>
    </xf>
    <xf numFmtId="41" fontId="8" fillId="0" borderId="13" xfId="42" applyNumberFormat="1" applyFont="1" applyFill="1" applyBorder="1" applyAlignment="1">
      <alignment/>
    </xf>
    <xf numFmtId="0" fontId="8" fillId="0" borderId="0" xfId="0" applyFont="1" applyFill="1" applyAlignment="1" quotePrefix="1">
      <alignment horizontal="left"/>
    </xf>
    <xf numFmtId="41" fontId="8" fillId="0" borderId="0" xfId="0" applyNumberFormat="1" applyFont="1" applyFill="1" applyBorder="1" applyAlignment="1">
      <alignment/>
    </xf>
    <xf numFmtId="41" fontId="8" fillId="0" borderId="0" xfId="42" applyNumberFormat="1" applyFont="1" applyFill="1" applyBorder="1" applyAlignment="1" quotePrefix="1">
      <alignment horizontal="right"/>
    </xf>
    <xf numFmtId="0" fontId="8" fillId="0" borderId="0" xfId="0" applyFont="1" applyFill="1" applyAlignment="1">
      <alignment horizontal="centerContinuous"/>
    </xf>
    <xf numFmtId="41" fontId="8" fillId="0" borderId="0" xfId="0" applyNumberFormat="1" applyFont="1" applyFill="1" applyAlignment="1">
      <alignment horizontal="centerContinuous"/>
    </xf>
    <xf numFmtId="43" fontId="8" fillId="0" borderId="0" xfId="42" applyFont="1" applyFill="1" applyBorder="1" applyAlignment="1">
      <alignment/>
    </xf>
    <xf numFmtId="41" fontId="8" fillId="0" borderId="0" xfId="43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79" fontId="8" fillId="0" borderId="0" xfId="42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179" fontId="8" fillId="0" borderId="0" xfId="42" applyNumberFormat="1" applyFont="1" applyFill="1" applyBorder="1" applyAlignment="1">
      <alignment/>
    </xf>
    <xf numFmtId="179" fontId="8" fillId="0" borderId="0" xfId="42" applyNumberFormat="1" applyFont="1" applyFill="1" applyBorder="1" applyAlignment="1">
      <alignment horizontal="center"/>
    </xf>
    <xf numFmtId="179" fontId="8" fillId="0" borderId="10" xfId="42" applyNumberFormat="1" applyFont="1" applyFill="1" applyBorder="1" applyAlignment="1">
      <alignment/>
    </xf>
    <xf numFmtId="179" fontId="8" fillId="0" borderId="0" xfId="42" applyNumberFormat="1" applyFont="1" applyFill="1" applyAlignment="1">
      <alignment horizontal="center"/>
    </xf>
    <xf numFmtId="43" fontId="8" fillId="0" borderId="0" xfId="42" applyFont="1" applyFill="1" applyBorder="1" applyAlignment="1">
      <alignment horizontal="center"/>
    </xf>
    <xf numFmtId="179" fontId="8" fillId="0" borderId="12" xfId="42" applyNumberFormat="1" applyFont="1" applyFill="1" applyBorder="1" applyAlignment="1">
      <alignment/>
    </xf>
    <xf numFmtId="179" fontId="8" fillId="0" borderId="13" xfId="42" applyNumberFormat="1" applyFont="1" applyFill="1" applyBorder="1" applyAlignment="1">
      <alignment/>
    </xf>
    <xf numFmtId="179" fontId="8" fillId="0" borderId="0" xfId="42" applyNumberFormat="1" applyFont="1" applyFill="1" applyAlignment="1">
      <alignment horizontal="left"/>
    </xf>
    <xf numFmtId="0" fontId="8" fillId="0" borderId="0" xfId="0" applyFont="1" applyFill="1" applyBorder="1" applyAlignment="1">
      <alignment wrapText="1"/>
    </xf>
    <xf numFmtId="185" fontId="8" fillId="0" borderId="0" xfId="42" applyNumberFormat="1" applyFont="1" applyFill="1" applyBorder="1" applyAlignment="1">
      <alignment horizontal="center"/>
    </xf>
    <xf numFmtId="43" fontId="8" fillId="0" borderId="13" xfId="42" applyFont="1" applyFill="1" applyBorder="1" applyAlignment="1" quotePrefix="1">
      <alignment horizontal="right"/>
    </xf>
    <xf numFmtId="0" fontId="9" fillId="0" borderId="0" xfId="42" applyNumberFormat="1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 wrapText="1"/>
    </xf>
    <xf numFmtId="179" fontId="8" fillId="0" borderId="0" xfId="42" applyNumberFormat="1" applyFont="1" applyFill="1" applyBorder="1" applyAlignment="1">
      <alignment horizontal="left"/>
    </xf>
    <xf numFmtId="41" fontId="8" fillId="0" borderId="0" xfId="42" applyNumberFormat="1" applyFont="1" applyFill="1" applyAlignment="1">
      <alignment/>
    </xf>
    <xf numFmtId="41" fontId="8" fillId="0" borderId="0" xfId="42" applyNumberFormat="1" applyFont="1" applyFill="1" applyBorder="1" applyAlignment="1">
      <alignment horizontal="center"/>
    </xf>
    <xf numFmtId="41" fontId="8" fillId="0" borderId="0" xfId="42" applyNumberFormat="1" applyFont="1" applyFill="1" applyAlignment="1">
      <alignment horizontal="center"/>
    </xf>
    <xf numFmtId="41" fontId="8" fillId="0" borderId="14" xfId="42" applyNumberFormat="1" applyFont="1" applyFill="1" applyBorder="1" applyAlignment="1">
      <alignment horizontal="center"/>
    </xf>
    <xf numFmtId="41" fontId="8" fillId="0" borderId="10" xfId="42" applyNumberFormat="1" applyFont="1" applyFill="1" applyBorder="1" applyAlignment="1">
      <alignment horizontal="center"/>
    </xf>
    <xf numFmtId="41" fontId="8" fillId="0" borderId="15" xfId="42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41" fontId="8" fillId="0" borderId="10" xfId="42" applyNumberFormat="1" applyFont="1" applyFill="1" applyBorder="1" applyAlignment="1" quotePrefix="1">
      <alignment horizontal="right"/>
    </xf>
    <xf numFmtId="41" fontId="8" fillId="0" borderId="0" xfId="42" applyNumberFormat="1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Fill="1" applyAlignment="1" quotePrefix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Alignment="1">
      <alignment/>
    </xf>
    <xf numFmtId="179" fontId="9" fillId="0" borderId="0" xfId="42" applyNumberFormat="1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8" fillId="0" borderId="0" xfId="0" applyFont="1" applyFill="1" applyAlignment="1" quotePrefix="1">
      <alignment/>
    </xf>
    <xf numFmtId="179" fontId="8" fillId="0" borderId="0" xfId="42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38" fontId="8" fillId="0" borderId="0" xfId="0" applyNumberFormat="1" applyFont="1" applyFill="1" applyBorder="1" applyAlignment="1">
      <alignment/>
    </xf>
    <xf numFmtId="38" fontId="8" fillId="0" borderId="0" xfId="0" applyNumberFormat="1" applyFont="1" applyFill="1" applyAlignment="1">
      <alignment/>
    </xf>
    <xf numFmtId="179" fontId="8" fillId="0" borderId="0" xfId="0" applyNumberFormat="1" applyFont="1" applyFill="1" applyBorder="1" applyAlignment="1">
      <alignment/>
    </xf>
    <xf numFmtId="179" fontId="8" fillId="0" borderId="0" xfId="42" applyNumberFormat="1" applyFont="1" applyFill="1" applyBorder="1" applyAlignment="1">
      <alignment horizontal="right"/>
    </xf>
    <xf numFmtId="9" fontId="8" fillId="0" borderId="0" xfId="78" applyFont="1" applyFill="1" applyBorder="1" applyAlignment="1">
      <alignment/>
    </xf>
    <xf numFmtId="10" fontId="8" fillId="0" borderId="0" xfId="78" applyNumberFormat="1" applyFont="1" applyFill="1" applyBorder="1" applyAlignment="1">
      <alignment/>
    </xf>
    <xf numFmtId="9" fontId="8" fillId="0" borderId="0" xfId="78" applyFont="1" applyFill="1" applyAlignment="1">
      <alignment/>
    </xf>
    <xf numFmtId="10" fontId="8" fillId="0" borderId="0" xfId="78" applyNumberFormat="1" applyFont="1" applyFill="1" applyAlignment="1">
      <alignment/>
    </xf>
    <xf numFmtId="41" fontId="8" fillId="0" borderId="12" xfId="42" applyNumberFormat="1" applyFont="1" applyFill="1" applyBorder="1" applyAlignment="1" quotePrefix="1">
      <alignment/>
    </xf>
    <xf numFmtId="43" fontId="8" fillId="0" borderId="0" xfId="42" applyFont="1" applyFill="1" applyBorder="1" applyAlignment="1" quotePrefix="1">
      <alignment/>
    </xf>
    <xf numFmtId="43" fontId="8" fillId="0" borderId="12" xfId="42" applyFont="1" applyFill="1" applyBorder="1" applyAlignment="1" quotePrefix="1">
      <alignment horizontal="right"/>
    </xf>
    <xf numFmtId="0" fontId="1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1" fontId="1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179" fontId="8" fillId="0" borderId="0" xfId="42" applyNumberFormat="1" applyFont="1" applyAlignment="1">
      <alignment vertical="justify"/>
    </xf>
    <xf numFmtId="41" fontId="8" fillId="0" borderId="16" xfId="42" applyNumberFormat="1" applyFont="1" applyFill="1" applyBorder="1" applyAlignment="1">
      <alignment/>
    </xf>
    <xf numFmtId="41" fontId="8" fillId="0" borderId="17" xfId="42" applyNumberFormat="1" applyFont="1" applyFill="1" applyBorder="1" applyAlignment="1">
      <alignment/>
    </xf>
    <xf numFmtId="41" fontId="8" fillId="0" borderId="18" xfId="42" applyNumberFormat="1" applyFont="1" applyFill="1" applyBorder="1" applyAlignment="1">
      <alignment/>
    </xf>
    <xf numFmtId="41" fontId="8" fillId="0" borderId="16" xfId="42" applyNumberFormat="1" applyFont="1" applyFill="1" applyBorder="1" applyAlignment="1" quotePrefix="1">
      <alignment horizontal="center"/>
    </xf>
    <xf numFmtId="41" fontId="8" fillId="0" borderId="16" xfId="42" applyNumberFormat="1" applyFont="1" applyFill="1" applyBorder="1" applyAlignment="1">
      <alignment horizontal="center"/>
    </xf>
    <xf numFmtId="179" fontId="1" fillId="0" borderId="0" xfId="4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justify"/>
    </xf>
    <xf numFmtId="179" fontId="1" fillId="0" borderId="0" xfId="42" applyNumberFormat="1" applyFont="1" applyFill="1" applyBorder="1" applyAlignment="1">
      <alignment horizontal="centerContinuous"/>
    </xf>
    <xf numFmtId="0" fontId="8" fillId="0" borderId="0" xfId="42" applyNumberFormat="1" applyFont="1" applyFill="1" applyAlignment="1">
      <alignment horizontal="center"/>
    </xf>
    <xf numFmtId="43" fontId="1" fillId="0" borderId="0" xfId="42" applyFont="1" applyFill="1" applyBorder="1" applyAlignment="1">
      <alignment/>
    </xf>
    <xf numFmtId="0" fontId="9" fillId="0" borderId="0" xfId="0" applyFont="1" applyFill="1" applyAlignment="1">
      <alignment horizontal="center" wrapText="1"/>
    </xf>
    <xf numFmtId="41" fontId="8" fillId="0" borderId="0" xfId="42" applyNumberFormat="1" applyFont="1" applyFill="1" applyAlignment="1">
      <alignment horizontal="right"/>
    </xf>
    <xf numFmtId="0" fontId="9" fillId="0" borderId="0" xfId="0" applyFont="1" applyFill="1" applyBorder="1" applyAlignment="1">
      <alignment/>
    </xf>
    <xf numFmtId="41" fontId="8" fillId="0" borderId="0" xfId="78" applyNumberFormat="1" applyFont="1" applyFill="1" applyBorder="1" applyAlignment="1">
      <alignment/>
    </xf>
    <xf numFmtId="10" fontId="8" fillId="0" borderId="0" xfId="78" applyNumberFormat="1" applyFont="1" applyFill="1" applyBorder="1" applyAlignment="1">
      <alignment horizontal="center"/>
    </xf>
    <xf numFmtId="10" fontId="8" fillId="0" borderId="0" xfId="42" applyNumberFormat="1" applyFont="1" applyFill="1" applyBorder="1" applyAlignment="1">
      <alignment/>
    </xf>
    <xf numFmtId="10" fontId="8" fillId="0" borderId="0" xfId="42" applyNumberFormat="1" applyFont="1" applyFill="1" applyAlignment="1">
      <alignment/>
    </xf>
    <xf numFmtId="179" fontId="1" fillId="0" borderId="0" xfId="42" applyNumberFormat="1" applyFont="1" applyFill="1" applyAlignment="1">
      <alignment horizontal="left"/>
    </xf>
    <xf numFmtId="0" fontId="1" fillId="0" borderId="0" xfId="0" applyFont="1" applyAlignment="1">
      <alignment horizontal="left" wrapText="1"/>
    </xf>
    <xf numFmtId="0" fontId="9" fillId="0" borderId="0" xfId="42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9" fontId="8" fillId="0" borderId="0" xfId="42" applyNumberFormat="1" applyFont="1" applyFill="1" applyAlignment="1" quotePrefix="1">
      <alignment horizontal="center"/>
    </xf>
    <xf numFmtId="179" fontId="8" fillId="0" borderId="0" xfId="42" applyNumberFormat="1" applyFont="1" applyFill="1" applyAlignment="1">
      <alignment horizontal="center"/>
    </xf>
    <xf numFmtId="0" fontId="10" fillId="0" borderId="0" xfId="0" applyFont="1" applyFill="1" applyAlignment="1" quotePrefix="1">
      <alignment horizont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1" xfId="46"/>
    <cellStyle name="Comma 2" xfId="47"/>
    <cellStyle name="Comma 3" xfId="48"/>
    <cellStyle name="Comma 4" xfId="49"/>
    <cellStyle name="Comma 4 2" xfId="50"/>
    <cellStyle name="Comma 5" xfId="51"/>
    <cellStyle name="Comma 6" xfId="52"/>
    <cellStyle name="Comma 7" xfId="53"/>
    <cellStyle name="Comma 8" xfId="54"/>
    <cellStyle name="Comma 9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rmal 3" xfId="70"/>
    <cellStyle name="Normal 3 2" xfId="71"/>
    <cellStyle name="Normal 4" xfId="72"/>
    <cellStyle name="Normal 5" xfId="73"/>
    <cellStyle name="Normal 6" xfId="74"/>
    <cellStyle name="Normal 7" xfId="75"/>
    <cellStyle name="Note" xfId="76"/>
    <cellStyle name="Output" xfId="77"/>
    <cellStyle name="Percent" xfId="78"/>
    <cellStyle name="Percent 2" xfId="79"/>
    <cellStyle name="Percent 3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7"/>
  <sheetViews>
    <sheetView zoomScale="115" zoomScaleNormal="115" zoomScaleSheetLayoutView="115" zoomScalePageLayoutView="0" workbookViewId="0" topLeftCell="A37">
      <selection activeCell="G61" sqref="G61"/>
    </sheetView>
  </sheetViews>
  <sheetFormatPr defaultColWidth="9.140625" defaultRowHeight="12.75"/>
  <cols>
    <col min="1" max="1" width="3.00390625" style="2" customWidth="1"/>
    <col min="2" max="2" width="45.57421875" style="2" customWidth="1"/>
    <col min="3" max="3" width="15.421875" style="2" customWidth="1"/>
    <col min="4" max="4" width="2.00390625" style="2" customWidth="1"/>
    <col min="5" max="5" width="15.28125" style="3" customWidth="1"/>
    <col min="6" max="6" width="2.00390625" style="2" customWidth="1"/>
    <col min="7" max="7" width="11.28125" style="3" bestFit="1" customWidth="1"/>
    <col min="8" max="16384" width="9.140625" style="2" customWidth="1"/>
  </cols>
  <sheetData>
    <row r="1" ht="16.5">
      <c r="B1" s="89" t="str">
        <f>SOCI!B2</f>
        <v>ENG KAH CORPORATION BERHAD</v>
      </c>
    </row>
    <row r="2" ht="16.5">
      <c r="B2" s="90" t="str">
        <f>SOCI!B3</f>
        <v>Company No. 435649-H</v>
      </c>
    </row>
    <row r="3" ht="13.5" customHeight="1">
      <c r="B3" s="91"/>
    </row>
    <row r="4" ht="16.5">
      <c r="B4" s="91" t="s">
        <v>87</v>
      </c>
    </row>
    <row r="5" ht="16.5">
      <c r="B5" s="91" t="s">
        <v>123</v>
      </c>
    </row>
    <row r="6" spans="2:5" ht="15.75" customHeight="1">
      <c r="B6" s="36"/>
      <c r="E6" s="78"/>
    </row>
    <row r="7" spans="2:5" ht="15">
      <c r="B7" s="34"/>
      <c r="C7" s="37" t="s">
        <v>93</v>
      </c>
      <c r="D7" s="35"/>
      <c r="E7" s="126" t="s">
        <v>126</v>
      </c>
    </row>
    <row r="8" spans="2:5" ht="15.75">
      <c r="B8" s="34"/>
      <c r="C8" s="110" t="s">
        <v>94</v>
      </c>
      <c r="D8" s="35"/>
      <c r="E8" s="110" t="s">
        <v>94</v>
      </c>
    </row>
    <row r="9" spans="2:5" ht="15">
      <c r="B9" s="34"/>
      <c r="C9" s="39" t="s">
        <v>124</v>
      </c>
      <c r="D9" s="35"/>
      <c r="E9" s="39" t="s">
        <v>125</v>
      </c>
    </row>
    <row r="10" spans="2:5" ht="15">
      <c r="B10" s="34"/>
      <c r="C10" s="38" t="s">
        <v>0</v>
      </c>
      <c r="D10" s="35"/>
      <c r="E10" s="38" t="s">
        <v>0</v>
      </c>
    </row>
    <row r="11" spans="2:5" ht="15">
      <c r="B11" s="34"/>
      <c r="C11" s="40"/>
      <c r="D11" s="34"/>
      <c r="E11" s="40"/>
    </row>
    <row r="12" spans="2:13" ht="14.25" customHeight="1">
      <c r="B12" s="35" t="s">
        <v>44</v>
      </c>
      <c r="C12" s="34"/>
      <c r="D12" s="34"/>
      <c r="E12" s="40"/>
      <c r="G12" s="17"/>
      <c r="H12" s="18"/>
      <c r="M12" s="3"/>
    </row>
    <row r="13" spans="2:13" ht="14.25" customHeight="1">
      <c r="B13" s="35" t="s">
        <v>45</v>
      </c>
      <c r="C13" s="34"/>
      <c r="D13" s="34"/>
      <c r="E13" s="40"/>
      <c r="G13" s="17"/>
      <c r="H13" s="18"/>
      <c r="I13" s="19"/>
      <c r="M13" s="3"/>
    </row>
    <row r="14" spans="2:13" ht="14.25" customHeight="1">
      <c r="B14" s="34" t="s">
        <v>13</v>
      </c>
      <c r="C14" s="41">
        <v>28739</v>
      </c>
      <c r="D14" s="42"/>
      <c r="E14" s="41">
        <v>29514</v>
      </c>
      <c r="G14" s="20"/>
      <c r="H14" s="1"/>
      <c r="I14" s="1"/>
      <c r="J14" s="1"/>
      <c r="K14" s="1"/>
      <c r="L14" s="1"/>
      <c r="M14" s="4"/>
    </row>
    <row r="15" spans="2:13" ht="15">
      <c r="B15" s="34"/>
      <c r="C15" s="43"/>
      <c r="D15" s="44"/>
      <c r="E15" s="43"/>
      <c r="G15" s="21"/>
      <c r="H15" s="18"/>
      <c r="J15" s="19"/>
      <c r="L15" s="19"/>
      <c r="M15" s="3"/>
    </row>
    <row r="16" spans="2:13" ht="14.25" customHeight="1">
      <c r="B16" s="45" t="s">
        <v>15</v>
      </c>
      <c r="C16" s="43"/>
      <c r="D16" s="44"/>
      <c r="E16" s="43"/>
      <c r="G16" s="21"/>
      <c r="H16" s="18"/>
      <c r="I16" s="19"/>
      <c r="M16" s="3"/>
    </row>
    <row r="17" spans="2:13" ht="14.25" customHeight="1">
      <c r="B17" s="46" t="s">
        <v>14</v>
      </c>
      <c r="C17" s="47">
        <v>18842</v>
      </c>
      <c r="D17" s="44"/>
      <c r="E17" s="47">
        <v>22622</v>
      </c>
      <c r="G17" s="20"/>
      <c r="H17" s="18"/>
      <c r="I17" s="19"/>
      <c r="M17" s="3"/>
    </row>
    <row r="18" spans="2:13" ht="14.25" customHeight="1">
      <c r="B18" s="34" t="s">
        <v>46</v>
      </c>
      <c r="C18" s="47">
        <v>17772</v>
      </c>
      <c r="D18" s="44"/>
      <c r="E18" s="47">
        <v>18323</v>
      </c>
      <c r="G18" s="20"/>
      <c r="H18" s="18"/>
      <c r="I18" s="19"/>
      <c r="M18" s="3"/>
    </row>
    <row r="19" spans="2:13" ht="14.25" customHeight="1">
      <c r="B19" s="34" t="s">
        <v>47</v>
      </c>
      <c r="C19" s="47">
        <v>472</v>
      </c>
      <c r="D19" s="44"/>
      <c r="E19" s="47">
        <v>441</v>
      </c>
      <c r="G19" s="20"/>
      <c r="H19" s="18"/>
      <c r="I19" s="19"/>
      <c r="M19" s="3"/>
    </row>
    <row r="20" spans="2:13" ht="14.25" customHeight="1">
      <c r="B20" s="34" t="s">
        <v>25</v>
      </c>
      <c r="C20" s="47">
        <v>4201</v>
      </c>
      <c r="D20" s="44"/>
      <c r="E20" s="47">
        <v>3428</v>
      </c>
      <c r="G20" s="20"/>
      <c r="H20" s="18"/>
      <c r="I20" s="19"/>
      <c r="M20" s="3"/>
    </row>
    <row r="21" spans="2:13" ht="14.25" customHeight="1">
      <c r="B21" s="34" t="s">
        <v>61</v>
      </c>
      <c r="C21" s="41">
        <v>22642</v>
      </c>
      <c r="D21" s="44"/>
      <c r="E21" s="41">
        <v>18612</v>
      </c>
      <c r="G21" s="20"/>
      <c r="H21" s="18"/>
      <c r="I21" s="19"/>
      <c r="M21" s="3"/>
    </row>
    <row r="22" spans="2:13" ht="14.25" customHeight="1">
      <c r="B22" s="34"/>
      <c r="C22" s="48">
        <f>SUM(C17:C21)</f>
        <v>63929</v>
      </c>
      <c r="D22" s="44"/>
      <c r="E22" s="49">
        <f>SUM(E17:E21)</f>
        <v>63426</v>
      </c>
      <c r="G22" s="21"/>
      <c r="H22" s="18"/>
      <c r="I22" s="19"/>
      <c r="M22" s="3"/>
    </row>
    <row r="23" spans="2:13" ht="15">
      <c r="B23" s="34"/>
      <c r="C23" s="43"/>
      <c r="D23" s="44"/>
      <c r="E23" s="43"/>
      <c r="G23" s="21"/>
      <c r="H23" s="18"/>
      <c r="I23" s="19"/>
      <c r="M23" s="3"/>
    </row>
    <row r="24" spans="2:13" ht="14.25" customHeight="1" thickBot="1">
      <c r="B24" s="35" t="s">
        <v>48</v>
      </c>
      <c r="C24" s="50">
        <f>C22+C14</f>
        <v>92668</v>
      </c>
      <c r="D24" s="44"/>
      <c r="E24" s="51">
        <f>E22+E14</f>
        <v>92940</v>
      </c>
      <c r="G24" s="21"/>
      <c r="H24" s="18"/>
      <c r="I24" s="22"/>
      <c r="M24" s="3"/>
    </row>
    <row r="25" spans="2:13" ht="15.75" thickTop="1">
      <c r="B25" s="34"/>
      <c r="C25" s="43"/>
      <c r="D25" s="44"/>
      <c r="E25" s="43"/>
      <c r="G25" s="21"/>
      <c r="H25" s="18"/>
      <c r="K25" s="19"/>
      <c r="M25" s="3"/>
    </row>
    <row r="26" spans="2:13" ht="16.5" customHeight="1">
      <c r="B26" s="35" t="s">
        <v>49</v>
      </c>
      <c r="C26" s="43"/>
      <c r="D26" s="44"/>
      <c r="E26" s="43"/>
      <c r="G26" s="21"/>
      <c r="H26" s="18"/>
      <c r="M26" s="3"/>
    </row>
    <row r="27" spans="2:13" ht="16.5" customHeight="1">
      <c r="B27" s="35" t="s">
        <v>88</v>
      </c>
      <c r="C27" s="43"/>
      <c r="D27" s="44"/>
      <c r="E27" s="43"/>
      <c r="G27" s="21"/>
      <c r="H27" s="18"/>
      <c r="M27" s="3"/>
    </row>
    <row r="28" spans="2:13" ht="16.5" customHeight="1">
      <c r="B28" s="34" t="s">
        <v>12</v>
      </c>
      <c r="C28" s="43">
        <f>EQUITY!B24</f>
        <v>69519</v>
      </c>
      <c r="D28" s="44"/>
      <c r="E28" s="43">
        <v>69519</v>
      </c>
      <c r="G28" s="21"/>
      <c r="H28" s="18"/>
      <c r="M28" s="3"/>
    </row>
    <row r="29" spans="2:13" ht="16.5" customHeight="1">
      <c r="B29" s="34" t="s">
        <v>135</v>
      </c>
      <c r="C29" s="43">
        <f>EQUITY!D24</f>
        <v>3792</v>
      </c>
      <c r="D29" s="44"/>
      <c r="E29" s="43">
        <v>3792</v>
      </c>
      <c r="G29" s="21"/>
      <c r="H29" s="18"/>
      <c r="M29" s="3"/>
    </row>
    <row r="30" spans="2:13" ht="16.5" customHeight="1">
      <c r="B30" s="34" t="s">
        <v>39</v>
      </c>
      <c r="C30" s="43">
        <f>EQUITY!E24</f>
        <v>-3761</v>
      </c>
      <c r="D30" s="44"/>
      <c r="E30" s="43">
        <v>-3789</v>
      </c>
      <c r="G30" s="23"/>
      <c r="H30" s="18"/>
      <c r="M30" s="3"/>
    </row>
    <row r="31" spans="2:13" ht="14.25" customHeight="1">
      <c r="B31" s="34" t="s">
        <v>31</v>
      </c>
      <c r="C31" s="43">
        <f>EQUITY!F24</f>
        <v>4189</v>
      </c>
      <c r="D31" s="44"/>
      <c r="E31" s="43">
        <v>8837</v>
      </c>
      <c r="G31" s="21"/>
      <c r="H31" s="18"/>
      <c r="M31" s="3"/>
    </row>
    <row r="32" spans="2:13" ht="14.25" customHeight="1">
      <c r="B32" s="35" t="s">
        <v>50</v>
      </c>
      <c r="C32" s="49">
        <f>SUM(C28:C31)</f>
        <v>73739</v>
      </c>
      <c r="D32" s="44"/>
      <c r="E32" s="49">
        <f>SUM(E28:E31)</f>
        <v>78359</v>
      </c>
      <c r="G32" s="21"/>
      <c r="H32" s="18"/>
      <c r="M32" s="3"/>
    </row>
    <row r="33" spans="2:13" ht="15">
      <c r="B33" s="34"/>
      <c r="C33" s="43"/>
      <c r="D33" s="44"/>
      <c r="E33" s="43"/>
      <c r="G33" s="21"/>
      <c r="H33" s="18"/>
      <c r="J33" s="19"/>
      <c r="L33" s="19"/>
      <c r="M33" s="3"/>
    </row>
    <row r="34" spans="2:13" ht="14.25" customHeight="1">
      <c r="B34" s="35" t="s">
        <v>51</v>
      </c>
      <c r="C34" s="43"/>
      <c r="D34" s="44"/>
      <c r="E34" s="43"/>
      <c r="G34" s="21"/>
      <c r="H34" s="18"/>
      <c r="J34" s="19"/>
      <c r="M34" s="3"/>
    </row>
    <row r="35" spans="2:13" ht="14.25" customHeight="1">
      <c r="B35" s="52" t="s">
        <v>58</v>
      </c>
      <c r="C35" s="48">
        <v>2628</v>
      </c>
      <c r="D35" s="44"/>
      <c r="E35" s="48">
        <v>2744</v>
      </c>
      <c r="G35" s="20"/>
      <c r="H35" s="18"/>
      <c r="I35" s="19"/>
      <c r="L35" s="19"/>
      <c r="M35" s="3"/>
    </row>
    <row r="36" spans="2:13" ht="15">
      <c r="B36" s="34"/>
      <c r="C36" s="43"/>
      <c r="D36" s="44"/>
      <c r="E36" s="43"/>
      <c r="G36" s="21"/>
      <c r="H36" s="18"/>
      <c r="J36" s="19"/>
      <c r="L36" s="19"/>
      <c r="M36" s="3"/>
    </row>
    <row r="37" spans="2:13" ht="14.25" customHeight="1">
      <c r="B37" s="35" t="s">
        <v>16</v>
      </c>
      <c r="C37" s="43"/>
      <c r="D37" s="44"/>
      <c r="E37" s="43"/>
      <c r="G37" s="21"/>
      <c r="H37" s="18"/>
      <c r="I37" s="19"/>
      <c r="J37" s="19"/>
      <c r="M37" s="3"/>
    </row>
    <row r="38" spans="2:13" ht="14.25" customHeight="1">
      <c r="B38" s="34" t="s">
        <v>53</v>
      </c>
      <c r="C38" s="43">
        <v>5637</v>
      </c>
      <c r="D38" s="44"/>
      <c r="E38" s="43">
        <v>6309</v>
      </c>
      <c r="G38" s="20"/>
      <c r="H38" s="18"/>
      <c r="M38" s="3"/>
    </row>
    <row r="39" spans="2:13" ht="15">
      <c r="B39" s="34" t="s">
        <v>54</v>
      </c>
      <c r="C39" s="43">
        <v>1974</v>
      </c>
      <c r="D39" s="53"/>
      <c r="E39" s="43">
        <v>2050</v>
      </c>
      <c r="G39" s="20"/>
      <c r="H39" s="19"/>
      <c r="M39" s="3"/>
    </row>
    <row r="40" spans="2:13" ht="15">
      <c r="B40" s="34" t="s">
        <v>79</v>
      </c>
      <c r="C40" s="43">
        <v>0</v>
      </c>
      <c r="D40" s="53"/>
      <c r="E40" s="43">
        <v>2</v>
      </c>
      <c r="G40" s="20"/>
      <c r="H40" s="19"/>
      <c r="M40" s="3"/>
    </row>
    <row r="41" spans="2:13" ht="15">
      <c r="B41" s="34" t="s">
        <v>96</v>
      </c>
      <c r="C41" s="54">
        <v>8690</v>
      </c>
      <c r="D41" s="53"/>
      <c r="E41" s="54">
        <v>3476</v>
      </c>
      <c r="G41" s="20"/>
      <c r="M41" s="3"/>
    </row>
    <row r="42" spans="2:13" ht="15">
      <c r="B42" s="55"/>
      <c r="C42" s="49">
        <f>SUM(C38:C41)</f>
        <v>16301</v>
      </c>
      <c r="D42" s="44"/>
      <c r="E42" s="49">
        <f>SUM(E38:E41)</f>
        <v>11837</v>
      </c>
      <c r="F42" s="24"/>
      <c r="G42" s="20"/>
      <c r="M42" s="3"/>
    </row>
    <row r="43" spans="2:13" ht="15">
      <c r="B43" s="35" t="s">
        <v>52</v>
      </c>
      <c r="C43" s="49">
        <f>C42+C35</f>
        <v>18929</v>
      </c>
      <c r="D43" s="44"/>
      <c r="E43" s="49">
        <f>E42+E35</f>
        <v>14581</v>
      </c>
      <c r="F43" s="24"/>
      <c r="G43" s="20"/>
      <c r="M43" s="3"/>
    </row>
    <row r="44" spans="2:13" ht="15">
      <c r="B44" s="55"/>
      <c r="C44" s="56"/>
      <c r="D44" s="56"/>
      <c r="E44" s="56"/>
      <c r="F44" s="24"/>
      <c r="G44" s="25"/>
      <c r="H44" s="18"/>
      <c r="M44" s="3"/>
    </row>
    <row r="45" spans="2:13" ht="15" customHeight="1" thickBot="1">
      <c r="B45" s="45" t="s">
        <v>55</v>
      </c>
      <c r="C45" s="50">
        <f>C43+C32</f>
        <v>92668</v>
      </c>
      <c r="D45" s="44"/>
      <c r="E45" s="51">
        <f>E43+E32</f>
        <v>92940</v>
      </c>
      <c r="F45" s="24"/>
      <c r="G45" s="123">
        <f>C24-C45</f>
        <v>0</v>
      </c>
      <c r="H45" s="1">
        <f>E24-E45</f>
        <v>0</v>
      </c>
      <c r="J45" s="19"/>
      <c r="M45" s="3"/>
    </row>
    <row r="46" spans="2:7" ht="15.75" thickTop="1">
      <c r="B46" s="34"/>
      <c r="C46" s="34"/>
      <c r="D46" s="34"/>
      <c r="E46" s="34"/>
      <c r="G46" s="9"/>
    </row>
    <row r="47" spans="2:7" ht="15">
      <c r="B47" s="34" t="s">
        <v>42</v>
      </c>
      <c r="C47" s="57">
        <f>C32/C28</f>
        <v>1.06</v>
      </c>
      <c r="D47" s="58"/>
      <c r="E47" s="57">
        <f>E32/E28</f>
        <v>1.13</v>
      </c>
      <c r="G47" s="9"/>
    </row>
    <row r="48" spans="3:8" ht="12.75">
      <c r="C48" s="28"/>
      <c r="E48" s="10"/>
      <c r="G48" s="9"/>
      <c r="H48" s="31"/>
    </row>
    <row r="49" spans="2:8" ht="12.75">
      <c r="B49" s="111"/>
      <c r="C49" s="28"/>
      <c r="D49" s="111"/>
      <c r="E49" s="10"/>
      <c r="G49" s="9"/>
      <c r="H49" s="31"/>
    </row>
    <row r="50" spans="2:8" ht="12.75">
      <c r="B50" s="133"/>
      <c r="C50" s="133"/>
      <c r="D50" s="133"/>
      <c r="E50" s="11"/>
      <c r="G50" s="12"/>
      <c r="H50" s="13"/>
    </row>
    <row r="51" spans="2:8" ht="12.75" customHeight="1">
      <c r="B51" s="134" t="s">
        <v>119</v>
      </c>
      <c r="C51" s="134"/>
      <c r="D51" s="134"/>
      <c r="E51" s="134"/>
      <c r="G51" s="12"/>
      <c r="H51" s="13"/>
    </row>
    <row r="52" spans="2:5" ht="12.75">
      <c r="B52" s="134"/>
      <c r="C52" s="134"/>
      <c r="D52" s="134"/>
      <c r="E52" s="134"/>
    </row>
    <row r="53" spans="2:5" ht="12.75">
      <c r="B53" s="29"/>
      <c r="C53" s="29"/>
      <c r="D53" s="29"/>
      <c r="E53" s="29"/>
    </row>
    <row r="54" ht="12.75">
      <c r="E54" s="26" t="s">
        <v>35</v>
      </c>
    </row>
    <row r="57" spans="3:5" ht="12.75">
      <c r="C57" s="112"/>
      <c r="E57" s="112"/>
    </row>
  </sheetData>
  <sheetProtection/>
  <mergeCells count="2">
    <mergeCell ref="B50:D50"/>
    <mergeCell ref="B51:E52"/>
  </mergeCells>
  <printOptions/>
  <pageMargins left="1.5" right="0.45" top="0.42" bottom="0.47" header="0.18" footer="0.2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62"/>
  <sheetViews>
    <sheetView zoomScaleSheetLayoutView="100" zoomScalePageLayoutView="0" workbookViewId="0" topLeftCell="B37">
      <selection activeCell="L63" sqref="L63"/>
    </sheetView>
  </sheetViews>
  <sheetFormatPr defaultColWidth="9.140625" defaultRowHeight="12.75"/>
  <cols>
    <col min="1" max="1" width="2.00390625" style="2" customWidth="1"/>
    <col min="2" max="2" width="39.7109375" style="2" customWidth="1"/>
    <col min="3" max="3" width="9.57421875" style="2" customWidth="1"/>
    <col min="4" max="4" width="11.7109375" style="2" customWidth="1"/>
    <col min="5" max="5" width="0.9921875" style="2" customWidth="1"/>
    <col min="6" max="6" width="11.7109375" style="3" customWidth="1"/>
    <col min="7" max="7" width="0.9921875" style="2" customWidth="1"/>
    <col min="8" max="8" width="11.28125" style="3" customWidth="1"/>
    <col min="9" max="9" width="1.1484375" style="2" customWidth="1"/>
    <col min="10" max="10" width="11.7109375" style="3" customWidth="1"/>
    <col min="11" max="12" width="9.140625" style="34" customWidth="1"/>
    <col min="13" max="13" width="2.421875" style="34" customWidth="1"/>
    <col min="14" max="14" width="9.140625" style="34" customWidth="1"/>
    <col min="15" max="15" width="1.8515625" style="34" customWidth="1"/>
    <col min="16" max="16" width="9.140625" style="34" customWidth="1"/>
    <col min="17" max="17" width="8.421875" style="34" customWidth="1"/>
    <col min="18" max="16384" width="9.140625" style="2" customWidth="1"/>
  </cols>
  <sheetData>
    <row r="1" ht="18.75" customHeight="1"/>
    <row r="2" spans="2:10" ht="16.5">
      <c r="B2" s="89" t="s">
        <v>29</v>
      </c>
      <c r="C2" s="89"/>
      <c r="D2" s="5"/>
      <c r="E2" s="5"/>
      <c r="F2" s="5"/>
      <c r="G2" s="5"/>
      <c r="H2" s="5"/>
      <c r="I2" s="5"/>
      <c r="J2" s="5"/>
    </row>
    <row r="3" spans="2:10" ht="16.5">
      <c r="B3" s="90" t="s">
        <v>30</v>
      </c>
      <c r="C3" s="90"/>
      <c r="D3" s="5"/>
      <c r="E3" s="5"/>
      <c r="F3" s="5"/>
      <c r="G3" s="5"/>
      <c r="H3" s="5"/>
      <c r="I3" s="5"/>
      <c r="J3" s="5"/>
    </row>
    <row r="4" spans="2:3" ht="16.5">
      <c r="B4" s="92"/>
      <c r="C4" s="92"/>
    </row>
    <row r="5" spans="2:3" ht="15.75" customHeight="1">
      <c r="B5" s="93" t="s">
        <v>116</v>
      </c>
      <c r="C5" s="93"/>
    </row>
    <row r="6" spans="2:3" ht="16.5">
      <c r="B6" s="93" t="s">
        <v>127</v>
      </c>
      <c r="C6" s="93"/>
    </row>
    <row r="7" spans="2:4" ht="15">
      <c r="B7" s="7"/>
      <c r="C7" s="7"/>
      <c r="D7" s="3"/>
    </row>
    <row r="8" spans="2:4" ht="15">
      <c r="B8" s="7"/>
      <c r="C8" s="7"/>
      <c r="D8" s="3"/>
    </row>
    <row r="9" spans="2:4" ht="15">
      <c r="B9" s="7"/>
      <c r="C9" s="7"/>
      <c r="D9" s="3"/>
    </row>
    <row r="10" spans="2:18" s="34" customFormat="1" ht="15">
      <c r="B10" s="35"/>
      <c r="C10" s="35"/>
      <c r="D10" s="135" t="s">
        <v>18</v>
      </c>
      <c r="E10" s="135"/>
      <c r="F10" s="135"/>
      <c r="G10" s="76"/>
      <c r="H10" s="135" t="s">
        <v>26</v>
      </c>
      <c r="I10" s="135"/>
      <c r="J10" s="135"/>
      <c r="L10" s="59"/>
      <c r="M10" s="60"/>
      <c r="N10" s="60"/>
      <c r="O10" s="61"/>
      <c r="P10" s="137"/>
      <c r="Q10" s="137"/>
      <c r="R10" s="137"/>
    </row>
    <row r="11" spans="4:18" s="34" customFormat="1" ht="15">
      <c r="D11" s="135" t="s">
        <v>97</v>
      </c>
      <c r="E11" s="135"/>
      <c r="F11" s="135"/>
      <c r="G11" s="76"/>
      <c r="H11" s="135" t="s">
        <v>111</v>
      </c>
      <c r="I11" s="135"/>
      <c r="J11" s="135"/>
      <c r="K11" s="61"/>
      <c r="L11" s="59"/>
      <c r="M11" s="62"/>
      <c r="N11" s="62"/>
      <c r="O11" s="62"/>
      <c r="P11" s="62"/>
      <c r="Q11" s="62"/>
      <c r="R11" s="62"/>
    </row>
    <row r="12" spans="4:18" s="34" customFormat="1" ht="15">
      <c r="D12" s="76" t="s">
        <v>124</v>
      </c>
      <c r="E12" s="76"/>
      <c r="F12" s="76" t="s">
        <v>110</v>
      </c>
      <c r="G12" s="76"/>
      <c r="H12" s="76" t="str">
        <f>D12</f>
        <v>30.6.13</v>
      </c>
      <c r="I12" s="76"/>
      <c r="J12" s="76" t="str">
        <f>F12</f>
        <v>30.6.12</v>
      </c>
      <c r="K12" s="128" t="s">
        <v>139</v>
      </c>
      <c r="L12" s="128"/>
      <c r="M12" s="62"/>
      <c r="N12" s="62"/>
      <c r="O12" s="62"/>
      <c r="P12" s="136"/>
      <c r="Q12" s="136"/>
      <c r="R12" s="62"/>
    </row>
    <row r="13" spans="3:18" s="34" customFormat="1" ht="15">
      <c r="C13" s="38" t="s">
        <v>101</v>
      </c>
      <c r="D13" s="76" t="s">
        <v>0</v>
      </c>
      <c r="E13" s="76"/>
      <c r="F13" s="76" t="s">
        <v>0</v>
      </c>
      <c r="G13" s="76"/>
      <c r="H13" s="76" t="s">
        <v>0</v>
      </c>
      <c r="I13" s="76"/>
      <c r="J13" s="76" t="s">
        <v>0</v>
      </c>
      <c r="K13" s="62"/>
      <c r="L13" s="62"/>
      <c r="M13" s="61"/>
      <c r="N13" s="62"/>
      <c r="O13" s="61"/>
      <c r="P13" s="62"/>
      <c r="Q13" s="62"/>
      <c r="R13" s="62"/>
    </row>
    <row r="14" spans="6:18" s="34" customFormat="1" ht="15">
      <c r="F14" s="40"/>
      <c r="H14" s="40"/>
      <c r="J14" s="40"/>
      <c r="K14" s="61"/>
      <c r="L14" s="61"/>
      <c r="M14" s="61"/>
      <c r="N14" s="61"/>
      <c r="O14" s="61"/>
      <c r="P14" s="62"/>
      <c r="Q14" s="61"/>
      <c r="R14" s="62"/>
    </row>
    <row r="15" spans="2:18" s="63" customFormat="1" ht="15">
      <c r="B15" s="34" t="s">
        <v>1</v>
      </c>
      <c r="C15" s="34"/>
      <c r="D15" s="80">
        <f>H15-17282</f>
        <v>15686</v>
      </c>
      <c r="E15" s="80"/>
      <c r="F15" s="63">
        <v>22920</v>
      </c>
      <c r="G15" s="80"/>
      <c r="H15" s="80">
        <v>32968</v>
      </c>
      <c r="I15" s="80"/>
      <c r="J15" s="80">
        <v>46708</v>
      </c>
      <c r="K15" s="80">
        <v>17282</v>
      </c>
      <c r="L15" s="104"/>
      <c r="M15" s="65"/>
      <c r="N15" s="43"/>
      <c r="O15" s="65"/>
      <c r="P15" s="65"/>
      <c r="Q15" s="104"/>
      <c r="R15" s="66"/>
    </row>
    <row r="16" spans="4:18" s="63" customFormat="1" ht="15">
      <c r="D16" s="80"/>
      <c r="E16" s="80"/>
      <c r="G16" s="80"/>
      <c r="H16" s="80"/>
      <c r="I16" s="80"/>
      <c r="J16" s="80"/>
      <c r="K16" s="80"/>
      <c r="L16" s="65"/>
      <c r="M16" s="65"/>
      <c r="N16" s="43"/>
      <c r="O16" s="65"/>
      <c r="P16" s="65"/>
      <c r="Q16" s="65"/>
      <c r="R16" s="66"/>
    </row>
    <row r="17" spans="2:18" s="63" customFormat="1" ht="15">
      <c r="B17" s="34" t="s">
        <v>11</v>
      </c>
      <c r="C17" s="34"/>
      <c r="D17" s="80">
        <f>H17--14893</f>
        <v>-13516</v>
      </c>
      <c r="E17" s="80"/>
      <c r="F17" s="63">
        <v>-18867</v>
      </c>
      <c r="G17" s="80"/>
      <c r="H17" s="80">
        <v>-28409</v>
      </c>
      <c r="I17" s="80"/>
      <c r="J17" s="80">
        <v>-38828</v>
      </c>
      <c r="K17" s="80">
        <v>-14893</v>
      </c>
      <c r="L17" s="104"/>
      <c r="M17" s="65"/>
      <c r="N17" s="43"/>
      <c r="O17" s="65"/>
      <c r="P17" s="65"/>
      <c r="Q17" s="104"/>
      <c r="R17" s="66"/>
    </row>
    <row r="18" spans="2:18" s="63" customFormat="1" ht="15">
      <c r="B18" s="34"/>
      <c r="C18" s="34"/>
      <c r="D18" s="80"/>
      <c r="E18" s="80"/>
      <c r="G18" s="80"/>
      <c r="H18" s="80"/>
      <c r="I18" s="80"/>
      <c r="J18" s="80"/>
      <c r="K18" s="80"/>
      <c r="L18" s="65"/>
      <c r="M18" s="65"/>
      <c r="N18" s="43"/>
      <c r="O18" s="65"/>
      <c r="P18" s="65"/>
      <c r="Q18" s="65"/>
      <c r="R18" s="66"/>
    </row>
    <row r="19" spans="2:18" s="63" customFormat="1" ht="15">
      <c r="B19" s="34" t="s">
        <v>59</v>
      </c>
      <c r="C19" s="38"/>
      <c r="D19" s="48">
        <f>H19-184</f>
        <v>214</v>
      </c>
      <c r="E19" s="80"/>
      <c r="F19" s="67">
        <v>158</v>
      </c>
      <c r="G19" s="80"/>
      <c r="H19" s="48">
        <v>398</v>
      </c>
      <c r="I19" s="80"/>
      <c r="J19" s="48">
        <v>307</v>
      </c>
      <c r="K19" s="48">
        <v>184</v>
      </c>
      <c r="L19" s="104"/>
      <c r="M19" s="65"/>
      <c r="N19" s="43"/>
      <c r="O19" s="65"/>
      <c r="P19" s="65"/>
      <c r="Q19" s="104"/>
      <c r="R19" s="66"/>
    </row>
    <row r="20" spans="2:18" s="63" customFormat="1" ht="15">
      <c r="B20" s="34"/>
      <c r="C20" s="38"/>
      <c r="D20" s="81"/>
      <c r="E20" s="80"/>
      <c r="F20" s="81"/>
      <c r="G20" s="80"/>
      <c r="H20" s="81"/>
      <c r="I20" s="80"/>
      <c r="J20" s="81"/>
      <c r="K20" s="81"/>
      <c r="L20" s="66"/>
      <c r="M20" s="65"/>
      <c r="N20" s="66"/>
      <c r="O20" s="65"/>
      <c r="P20" s="66"/>
      <c r="Q20" s="65"/>
      <c r="R20" s="66"/>
    </row>
    <row r="21" spans="2:20" s="63" customFormat="1" ht="15">
      <c r="B21" s="34" t="s">
        <v>10</v>
      </c>
      <c r="C21" s="38"/>
      <c r="D21" s="82">
        <f>SUM(D15:D19)</f>
        <v>2384</v>
      </c>
      <c r="E21" s="80"/>
      <c r="F21" s="82">
        <f>SUM(F15:F19)</f>
        <v>4211</v>
      </c>
      <c r="G21" s="80"/>
      <c r="H21" s="82">
        <f>SUM(H15:H19)</f>
        <v>4957</v>
      </c>
      <c r="I21" s="80"/>
      <c r="J21" s="82">
        <f>SUM(J15:J19)</f>
        <v>8187</v>
      </c>
      <c r="K21" s="82">
        <f>SUM(K15:K19)</f>
        <v>2573</v>
      </c>
      <c r="L21" s="129"/>
      <c r="M21" s="65"/>
      <c r="N21" s="66"/>
      <c r="O21" s="65"/>
      <c r="P21" s="65"/>
      <c r="Q21" s="104"/>
      <c r="R21" s="66"/>
      <c r="S21" s="105"/>
      <c r="T21" s="105"/>
    </row>
    <row r="22" spans="2:18" s="63" customFormat="1" ht="15">
      <c r="B22" s="34"/>
      <c r="C22" s="38"/>
      <c r="D22" s="80"/>
      <c r="E22" s="80"/>
      <c r="F22" s="80"/>
      <c r="G22" s="80"/>
      <c r="H22" s="80"/>
      <c r="I22" s="80"/>
      <c r="J22" s="80"/>
      <c r="K22" s="80"/>
      <c r="L22" s="65"/>
      <c r="M22" s="65"/>
      <c r="N22" s="65"/>
      <c r="O22" s="65"/>
      <c r="P22" s="65"/>
      <c r="Q22" s="65"/>
      <c r="R22" s="65"/>
    </row>
    <row r="23" spans="2:18" s="63" customFormat="1" ht="15">
      <c r="B23" s="34" t="s">
        <v>100</v>
      </c>
      <c r="C23" s="38"/>
      <c r="D23" s="48">
        <f>H23--2</f>
        <v>0</v>
      </c>
      <c r="E23" s="80"/>
      <c r="F23" s="48">
        <v>0</v>
      </c>
      <c r="G23" s="80"/>
      <c r="H23" s="48">
        <v>-2</v>
      </c>
      <c r="I23" s="80"/>
      <c r="J23" s="48">
        <v>-1</v>
      </c>
      <c r="K23" s="48">
        <v>-2</v>
      </c>
      <c r="L23" s="129"/>
      <c r="M23" s="65"/>
      <c r="N23" s="65"/>
      <c r="O23" s="65"/>
      <c r="P23" s="66"/>
      <c r="Q23" s="65"/>
      <c r="R23" s="66"/>
    </row>
    <row r="24" spans="2:18" s="63" customFormat="1" ht="15">
      <c r="B24" s="34"/>
      <c r="C24" s="38"/>
      <c r="D24" s="43"/>
      <c r="E24" s="80"/>
      <c r="F24" s="43"/>
      <c r="G24" s="80"/>
      <c r="H24" s="43"/>
      <c r="I24" s="80"/>
      <c r="J24" s="43"/>
      <c r="K24" s="43"/>
      <c r="L24" s="66"/>
      <c r="M24" s="65"/>
      <c r="N24" s="65"/>
      <c r="O24" s="65"/>
      <c r="P24" s="66"/>
      <c r="Q24" s="65"/>
      <c r="R24" s="66"/>
    </row>
    <row r="25" spans="2:20" s="63" customFormat="1" ht="15">
      <c r="B25" s="34" t="s">
        <v>7</v>
      </c>
      <c r="C25" s="38"/>
      <c r="D25" s="82">
        <f>SUM(D21:D23)</f>
        <v>2384</v>
      </c>
      <c r="E25" s="80"/>
      <c r="F25" s="82">
        <f>+F21+F23</f>
        <v>4211</v>
      </c>
      <c r="G25" s="80"/>
      <c r="H25" s="82">
        <f>SUM(H21:H23)</f>
        <v>4955</v>
      </c>
      <c r="I25" s="80"/>
      <c r="J25" s="82">
        <f>+J21+J23</f>
        <v>8186</v>
      </c>
      <c r="K25" s="82">
        <f>SUM(K21:K23)</f>
        <v>2571</v>
      </c>
      <c r="L25" s="129"/>
      <c r="M25" s="65"/>
      <c r="N25" s="130"/>
      <c r="O25" s="131"/>
      <c r="P25" s="130"/>
      <c r="Q25" s="104"/>
      <c r="R25" s="130"/>
      <c r="S25" s="132"/>
      <c r="T25" s="130"/>
    </row>
    <row r="26" spans="2:18" s="63" customFormat="1" ht="15">
      <c r="B26" s="34"/>
      <c r="C26" s="38"/>
      <c r="D26" s="82"/>
      <c r="E26" s="80"/>
      <c r="F26" s="82"/>
      <c r="G26" s="80"/>
      <c r="H26" s="82"/>
      <c r="I26" s="80"/>
      <c r="J26" s="82"/>
      <c r="K26" s="82"/>
      <c r="L26" s="66"/>
      <c r="M26" s="65"/>
      <c r="N26" s="66"/>
      <c r="O26" s="65"/>
      <c r="P26" s="66"/>
      <c r="Q26" s="104"/>
      <c r="R26" s="66"/>
    </row>
    <row r="27" spans="2:25" s="63" customFormat="1" ht="15">
      <c r="B27" s="34" t="s">
        <v>2</v>
      </c>
      <c r="C27" s="38" t="s">
        <v>102</v>
      </c>
      <c r="D27" s="48">
        <f>H27--686</f>
        <v>-227</v>
      </c>
      <c r="E27" s="80"/>
      <c r="F27" s="67">
        <v>-719</v>
      </c>
      <c r="G27" s="80"/>
      <c r="H27" s="48">
        <v>-913</v>
      </c>
      <c r="I27" s="80"/>
      <c r="J27" s="48">
        <v>-1786</v>
      </c>
      <c r="K27" s="48">
        <v>-686</v>
      </c>
      <c r="L27" s="104"/>
      <c r="M27" s="65"/>
      <c r="N27" s="104"/>
      <c r="O27" s="65"/>
      <c r="P27" s="104"/>
      <c r="Q27" s="104"/>
      <c r="R27" s="104"/>
      <c r="S27" s="105"/>
      <c r="T27" s="106"/>
      <c r="U27" s="106"/>
      <c r="V27" s="106"/>
      <c r="W27" s="106"/>
      <c r="Y27" s="105"/>
    </row>
    <row r="28" spans="2:18" s="63" customFormat="1" ht="15">
      <c r="B28" s="34"/>
      <c r="C28" s="38"/>
      <c r="D28" s="81"/>
      <c r="E28" s="43"/>
      <c r="F28" s="81"/>
      <c r="G28" s="43"/>
      <c r="H28" s="81"/>
      <c r="I28" s="43"/>
      <c r="J28" s="83"/>
      <c r="K28" s="81"/>
      <c r="L28" s="69"/>
      <c r="M28" s="65"/>
      <c r="N28" s="66"/>
      <c r="O28" s="65"/>
      <c r="P28" s="66"/>
      <c r="Q28" s="65"/>
      <c r="R28" s="66"/>
    </row>
    <row r="29" spans="2:18" s="63" customFormat="1" ht="15">
      <c r="B29" s="35" t="s">
        <v>105</v>
      </c>
      <c r="C29" s="38" t="s">
        <v>103</v>
      </c>
      <c r="D29" s="81">
        <f>SUM(D25:D27)</f>
        <v>2157</v>
      </c>
      <c r="E29" s="43" t="s">
        <v>80</v>
      </c>
      <c r="F29" s="43">
        <f>SUM(F25:F27)</f>
        <v>3492</v>
      </c>
      <c r="G29" s="43"/>
      <c r="H29" s="81">
        <f>SUM(H25:H27)</f>
        <v>4042</v>
      </c>
      <c r="I29" s="43"/>
      <c r="J29" s="43">
        <f>SUM(J25:J27)</f>
        <v>6400</v>
      </c>
      <c r="K29" s="81">
        <f>SUM(K25:K27)</f>
        <v>1885</v>
      </c>
      <c r="L29" s="129"/>
      <c r="M29" s="65"/>
      <c r="N29" s="43"/>
      <c r="O29" s="65"/>
      <c r="P29" s="104"/>
      <c r="Q29" s="65"/>
      <c r="R29" s="104"/>
    </row>
    <row r="30" spans="2:18" s="63" customFormat="1" ht="15" hidden="1">
      <c r="B30" s="34" t="s">
        <v>9</v>
      </c>
      <c r="C30" s="34"/>
      <c r="D30" s="48">
        <v>0</v>
      </c>
      <c r="E30" s="80"/>
      <c r="F30" s="84">
        <v>0</v>
      </c>
      <c r="G30" s="80"/>
      <c r="H30" s="84">
        <v>0</v>
      </c>
      <c r="I30" s="80"/>
      <c r="J30" s="84">
        <v>0</v>
      </c>
      <c r="K30" s="84">
        <v>0</v>
      </c>
      <c r="L30" s="61"/>
      <c r="M30" s="65"/>
      <c r="N30" s="66"/>
      <c r="O30" s="65"/>
      <c r="P30" s="66"/>
      <c r="Q30" s="65"/>
      <c r="R30" s="66"/>
    </row>
    <row r="31" spans="2:18" s="63" customFormat="1" ht="15" hidden="1">
      <c r="B31" s="34"/>
      <c r="C31" s="34"/>
      <c r="D31" s="80"/>
      <c r="E31" s="80"/>
      <c r="F31" s="82"/>
      <c r="G31" s="80"/>
      <c r="H31" s="82"/>
      <c r="I31" s="80"/>
      <c r="J31" s="82"/>
      <c r="K31" s="82"/>
      <c r="L31" s="61"/>
      <c r="M31" s="65"/>
      <c r="N31" s="66"/>
      <c r="O31" s="65"/>
      <c r="P31" s="66"/>
      <c r="Q31" s="65"/>
      <c r="R31" s="66"/>
    </row>
    <row r="32" spans="2:18" s="63" customFormat="1" ht="15.75" hidden="1" thickBot="1">
      <c r="B32" s="34" t="s">
        <v>27</v>
      </c>
      <c r="C32" s="34"/>
      <c r="D32" s="85">
        <f>SUM(D29:D30)</f>
        <v>2157</v>
      </c>
      <c r="E32" s="80"/>
      <c r="F32" s="85">
        <f>SUM(F29:F31)</f>
        <v>3492</v>
      </c>
      <c r="G32" s="80"/>
      <c r="H32" s="85">
        <f>SUM(H29:H30)</f>
        <v>4042</v>
      </c>
      <c r="I32" s="80"/>
      <c r="J32" s="85">
        <f>SUM(J28:J31)</f>
        <v>6400</v>
      </c>
      <c r="K32" s="85">
        <f>SUM(K29:K30)</f>
        <v>1885</v>
      </c>
      <c r="L32" s="61"/>
      <c r="M32" s="65"/>
      <c r="N32" s="65"/>
      <c r="O32" s="65"/>
      <c r="P32" s="65"/>
      <c r="Q32" s="65"/>
      <c r="R32" s="65"/>
    </row>
    <row r="33" spans="2:18" s="63" customFormat="1" ht="15" hidden="1">
      <c r="B33" s="34"/>
      <c r="C33" s="34"/>
      <c r="D33" s="80"/>
      <c r="E33" s="80"/>
      <c r="F33" s="82"/>
      <c r="G33" s="80"/>
      <c r="H33" s="82"/>
      <c r="I33" s="80"/>
      <c r="J33" s="82"/>
      <c r="K33" s="82"/>
      <c r="L33" s="61"/>
      <c r="M33" s="65"/>
      <c r="N33" s="66"/>
      <c r="O33" s="65"/>
      <c r="P33" s="66"/>
      <c r="Q33" s="65"/>
      <c r="R33" s="66"/>
    </row>
    <row r="34" spans="4:18" s="63" customFormat="1" ht="15">
      <c r="D34" s="80"/>
      <c r="E34" s="80"/>
      <c r="F34" s="81"/>
      <c r="G34" s="80"/>
      <c r="H34" s="82"/>
      <c r="I34" s="80"/>
      <c r="J34" s="82"/>
      <c r="K34" s="82"/>
      <c r="L34" s="103"/>
      <c r="M34" s="65"/>
      <c r="N34" s="103"/>
      <c r="O34" s="65"/>
      <c r="P34" s="103"/>
      <c r="Q34" s="65"/>
      <c r="R34" s="103"/>
    </row>
    <row r="35" spans="2:18" s="63" customFormat="1" ht="15">
      <c r="B35" s="35" t="s">
        <v>136</v>
      </c>
      <c r="C35" s="35"/>
      <c r="D35" s="80"/>
      <c r="E35" s="80"/>
      <c r="F35" s="81"/>
      <c r="G35" s="80"/>
      <c r="H35" s="82"/>
      <c r="I35" s="80"/>
      <c r="J35" s="82"/>
      <c r="K35" s="82"/>
      <c r="L35" s="65"/>
      <c r="M35" s="65"/>
      <c r="N35" s="66"/>
      <c r="O35" s="65"/>
      <c r="P35" s="66"/>
      <c r="Q35" s="65"/>
      <c r="R35" s="66"/>
    </row>
    <row r="36" spans="2:18" s="63" customFormat="1" ht="15">
      <c r="B36" s="34" t="s">
        <v>83</v>
      </c>
      <c r="C36" s="34"/>
      <c r="D36" s="86"/>
      <c r="E36" s="86"/>
      <c r="F36" s="81"/>
      <c r="G36" s="80"/>
      <c r="H36" s="82"/>
      <c r="I36" s="80"/>
      <c r="J36" s="82"/>
      <c r="K36" s="82"/>
      <c r="L36" s="65"/>
      <c r="M36" s="65"/>
      <c r="N36" s="66"/>
      <c r="O36" s="65"/>
      <c r="P36" s="66"/>
      <c r="Q36" s="65"/>
      <c r="R36" s="66"/>
    </row>
    <row r="37" spans="2:18" s="63" customFormat="1" ht="15">
      <c r="B37" s="34" t="s">
        <v>84</v>
      </c>
      <c r="C37" s="34"/>
      <c r="D37" s="87">
        <f>H37--2</f>
        <v>30</v>
      </c>
      <c r="E37" s="86"/>
      <c r="F37" s="48">
        <v>0</v>
      </c>
      <c r="G37" s="80"/>
      <c r="H37" s="84">
        <v>28</v>
      </c>
      <c r="I37" s="80"/>
      <c r="J37" s="84">
        <v>0</v>
      </c>
      <c r="K37" s="84">
        <v>-2</v>
      </c>
      <c r="L37" s="129"/>
      <c r="M37" s="65"/>
      <c r="N37" s="66"/>
      <c r="O37" s="65"/>
      <c r="P37" s="66"/>
      <c r="Q37" s="65"/>
      <c r="R37" s="66"/>
    </row>
    <row r="38" spans="4:18" s="63" customFormat="1" ht="15">
      <c r="D38" s="80"/>
      <c r="E38" s="80"/>
      <c r="F38" s="81"/>
      <c r="G38" s="80"/>
      <c r="H38" s="82"/>
      <c r="I38" s="80"/>
      <c r="J38" s="82"/>
      <c r="K38" s="82"/>
      <c r="L38" s="65"/>
      <c r="M38" s="65"/>
      <c r="N38" s="66"/>
      <c r="O38" s="65"/>
      <c r="P38" s="66"/>
      <c r="Q38" s="65"/>
      <c r="R38" s="66"/>
    </row>
    <row r="39" spans="2:18" s="63" customFormat="1" ht="15">
      <c r="B39" s="35" t="s">
        <v>137</v>
      </c>
      <c r="C39" s="35"/>
      <c r="D39" s="86"/>
      <c r="E39" s="86"/>
      <c r="F39" s="81"/>
      <c r="G39" s="80"/>
      <c r="H39" s="82"/>
      <c r="I39" s="80"/>
      <c r="J39" s="82"/>
      <c r="K39" s="82"/>
      <c r="L39" s="65"/>
      <c r="M39" s="65"/>
      <c r="N39" s="66"/>
      <c r="O39" s="65"/>
      <c r="P39" s="66"/>
      <c r="Q39" s="65"/>
      <c r="R39" s="66"/>
    </row>
    <row r="40" spans="2:18" s="63" customFormat="1" ht="15.75" thickBot="1">
      <c r="B40" s="35" t="s">
        <v>138</v>
      </c>
      <c r="C40" s="35"/>
      <c r="D40" s="50">
        <f>D29+D37</f>
        <v>2187</v>
      </c>
      <c r="E40" s="80"/>
      <c r="F40" s="51">
        <f>F29+F37</f>
        <v>3492</v>
      </c>
      <c r="G40" s="88"/>
      <c r="H40" s="107">
        <f>H29+H37</f>
        <v>4070</v>
      </c>
      <c r="I40" s="80"/>
      <c r="J40" s="51">
        <f>J29+J37</f>
        <v>6400</v>
      </c>
      <c r="K40" s="107">
        <f>K29+K37</f>
        <v>1883</v>
      </c>
      <c r="L40" s="65"/>
      <c r="M40" s="65"/>
      <c r="N40" s="66"/>
      <c r="O40" s="65"/>
      <c r="P40" s="66"/>
      <c r="Q40" s="65"/>
      <c r="R40" s="66"/>
    </row>
    <row r="41" spans="6:18" s="63" customFormat="1" ht="15.75" thickTop="1">
      <c r="F41" s="66"/>
      <c r="H41" s="68"/>
      <c r="J41" s="68"/>
      <c r="K41" s="34"/>
      <c r="L41" s="65"/>
      <c r="M41" s="65"/>
      <c r="N41" s="66"/>
      <c r="O41" s="65"/>
      <c r="P41" s="66"/>
      <c r="Q41" s="65"/>
      <c r="R41" s="66"/>
    </row>
    <row r="42" spans="2:18" s="63" customFormat="1" ht="15">
      <c r="B42" s="78" t="s">
        <v>98</v>
      </c>
      <c r="C42" s="78"/>
      <c r="F42" s="66"/>
      <c r="H42" s="68"/>
      <c r="J42" s="68"/>
      <c r="K42" s="34"/>
      <c r="L42" s="65"/>
      <c r="M42" s="65"/>
      <c r="N42" s="66"/>
      <c r="O42" s="65"/>
      <c r="P42" s="66"/>
      <c r="Q42" s="65"/>
      <c r="R42" s="66"/>
    </row>
    <row r="43" spans="2:18" s="63" customFormat="1" ht="15">
      <c r="B43" s="78" t="s">
        <v>99</v>
      </c>
      <c r="C43" s="78"/>
      <c r="F43" s="66"/>
      <c r="H43" s="68"/>
      <c r="J43" s="68"/>
      <c r="K43" s="34"/>
      <c r="L43" s="65"/>
      <c r="M43" s="65"/>
      <c r="N43" s="66"/>
      <c r="O43" s="65"/>
      <c r="P43" s="66"/>
      <c r="Q43" s="65"/>
      <c r="R43" s="66"/>
    </row>
    <row r="44" spans="2:18" s="63" customFormat="1" ht="15">
      <c r="B44" s="77" t="s">
        <v>89</v>
      </c>
      <c r="C44" s="38" t="s">
        <v>117</v>
      </c>
      <c r="D44" s="57">
        <f>D29/SOFP!C28*100</f>
        <v>3.1</v>
      </c>
      <c r="E44" s="65"/>
      <c r="F44" s="57">
        <v>5.65</v>
      </c>
      <c r="G44" s="79"/>
      <c r="H44" s="108">
        <f>H29/SOFP!C28*100</f>
        <v>5.81</v>
      </c>
      <c r="I44" s="65"/>
      <c r="J44" s="57">
        <v>10.35</v>
      </c>
      <c r="K44" s="72"/>
      <c r="L44" s="73"/>
      <c r="M44" s="65"/>
      <c r="N44" s="74"/>
      <c r="O44" s="65"/>
      <c r="P44" s="57"/>
      <c r="Q44" s="65"/>
      <c r="R44" s="69"/>
    </row>
    <row r="45" spans="2:18" s="63" customFormat="1" ht="7.5" customHeight="1">
      <c r="B45" s="34"/>
      <c r="C45" s="34"/>
      <c r="H45" s="66"/>
      <c r="L45" s="61"/>
      <c r="M45" s="65"/>
      <c r="N45" s="66"/>
      <c r="O45" s="65"/>
      <c r="P45" s="66"/>
      <c r="Q45" s="65"/>
      <c r="R45" s="66"/>
    </row>
    <row r="46" spans="2:18" s="63" customFormat="1" ht="15.75" thickBot="1">
      <c r="B46" s="34" t="s">
        <v>90</v>
      </c>
      <c r="C46" s="38" t="s">
        <v>117</v>
      </c>
      <c r="D46" s="109">
        <v>3.08</v>
      </c>
      <c r="F46" s="75">
        <v>5.55</v>
      </c>
      <c r="G46" s="72"/>
      <c r="H46" s="109">
        <v>5.78</v>
      </c>
      <c r="J46" s="75">
        <v>10.18</v>
      </c>
      <c r="K46" s="72"/>
      <c r="L46" s="61"/>
      <c r="M46" s="65"/>
      <c r="N46" s="66"/>
      <c r="O46" s="65"/>
      <c r="P46" s="57"/>
      <c r="Q46" s="65"/>
      <c r="R46" s="66"/>
    </row>
    <row r="47" spans="6:10" s="63" customFormat="1" ht="15.75" thickTop="1">
      <c r="F47" s="68"/>
      <c r="H47" s="68"/>
      <c r="J47" s="68"/>
    </row>
    <row r="48" spans="6:10" s="63" customFormat="1" ht="15">
      <c r="F48" s="68"/>
      <c r="H48" s="68"/>
      <c r="J48" s="68"/>
    </row>
    <row r="49" spans="6:10" s="63" customFormat="1" ht="15">
      <c r="F49" s="68"/>
      <c r="H49" s="68"/>
      <c r="J49" s="68"/>
    </row>
    <row r="50" spans="6:10" s="63" customFormat="1" ht="15">
      <c r="F50" s="68"/>
      <c r="H50" s="68"/>
      <c r="J50" s="68"/>
    </row>
    <row r="51" spans="6:10" s="63" customFormat="1" ht="15">
      <c r="F51" s="68"/>
      <c r="H51" s="68"/>
      <c r="J51" s="68"/>
    </row>
    <row r="52" spans="6:10" s="63" customFormat="1" ht="15">
      <c r="F52" s="68"/>
      <c r="H52" s="68"/>
      <c r="J52" s="68"/>
    </row>
    <row r="53" spans="6:10" s="63" customFormat="1" ht="15">
      <c r="F53" s="68"/>
      <c r="H53" s="68"/>
      <c r="J53" s="68"/>
    </row>
    <row r="54" spans="6:10" s="63" customFormat="1" ht="15">
      <c r="F54" s="68"/>
      <c r="H54" s="68"/>
      <c r="J54" s="68"/>
    </row>
    <row r="55" spans="6:10" s="63" customFormat="1" ht="15">
      <c r="F55" s="68"/>
      <c r="H55" s="68"/>
      <c r="J55" s="68"/>
    </row>
    <row r="56" spans="6:10" s="63" customFormat="1" ht="15">
      <c r="F56" s="68"/>
      <c r="H56" s="68"/>
      <c r="J56" s="68"/>
    </row>
    <row r="57" spans="6:10" s="63" customFormat="1" ht="15">
      <c r="F57" s="68"/>
      <c r="H57" s="68"/>
      <c r="J57" s="68"/>
    </row>
    <row r="58" s="63" customFormat="1" ht="12.75" customHeight="1"/>
    <row r="59" spans="2:10" ht="15">
      <c r="B59" s="134" t="s">
        <v>118</v>
      </c>
      <c r="C59" s="134"/>
      <c r="D59" s="134"/>
      <c r="E59" s="134"/>
      <c r="F59" s="134"/>
      <c r="G59" s="134"/>
      <c r="H59" s="134"/>
      <c r="I59" s="134"/>
      <c r="J59" s="134"/>
    </row>
    <row r="60" spans="2:11" ht="15">
      <c r="B60" s="134"/>
      <c r="C60" s="134"/>
      <c r="D60" s="134"/>
      <c r="E60" s="134"/>
      <c r="F60" s="134"/>
      <c r="G60" s="134"/>
      <c r="H60" s="134"/>
      <c r="I60" s="134"/>
      <c r="J60" s="134"/>
      <c r="K60" s="113"/>
    </row>
    <row r="61" ht="15">
      <c r="K61" s="113"/>
    </row>
    <row r="62" ht="15">
      <c r="J62" s="8" t="s">
        <v>36</v>
      </c>
    </row>
  </sheetData>
  <sheetProtection/>
  <mergeCells count="7">
    <mergeCell ref="P12:Q12"/>
    <mergeCell ref="P10:R10"/>
    <mergeCell ref="H10:J10"/>
    <mergeCell ref="B59:J60"/>
    <mergeCell ref="D10:F10"/>
    <mergeCell ref="D11:F11"/>
    <mergeCell ref="H11:J11"/>
  </mergeCells>
  <printOptions/>
  <pageMargins left="1.22" right="0.24" top="0.28" bottom="0.5" header="0.23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8"/>
  <sheetViews>
    <sheetView zoomScaleSheetLayoutView="100" zoomScalePageLayoutView="0" workbookViewId="0" topLeftCell="A33">
      <selection activeCell="E34" sqref="E34"/>
    </sheetView>
  </sheetViews>
  <sheetFormatPr defaultColWidth="9.140625" defaultRowHeight="12.75"/>
  <cols>
    <col min="1" max="1" width="30.140625" style="2" customWidth="1"/>
    <col min="2" max="2" width="10.421875" style="1" customWidth="1"/>
    <col min="3" max="3" width="10.57421875" style="1" customWidth="1"/>
    <col min="4" max="5" width="10.8515625" style="1" customWidth="1"/>
    <col min="6" max="6" width="11.140625" style="1" customWidth="1"/>
    <col min="7" max="7" width="11.00390625" style="1" customWidth="1"/>
    <col min="8" max="9" width="9.140625" style="2" customWidth="1"/>
    <col min="10" max="11" width="9.140625" style="1" customWidth="1"/>
    <col min="12" max="16384" width="9.140625" style="2" customWidth="1"/>
  </cols>
  <sheetData>
    <row r="2" ht="16.5">
      <c r="A2" s="89" t="str">
        <f>SOCI!B2</f>
        <v>ENG KAH CORPORATION BERHAD</v>
      </c>
    </row>
    <row r="3" ht="16.5">
      <c r="A3" s="89" t="str">
        <f>SOCI!B3</f>
        <v>Company No. 435649-H</v>
      </c>
    </row>
    <row r="4" ht="16.5">
      <c r="A4" s="92"/>
    </row>
    <row r="5" ht="16.5">
      <c r="A5" s="93" t="s">
        <v>3</v>
      </c>
    </row>
    <row r="6" ht="16.5">
      <c r="A6" s="91" t="str">
        <f>SOCI!B6</f>
        <v>For the 6 months period ended 30 June 2013 - Unaudited</v>
      </c>
    </row>
    <row r="7" ht="12.75">
      <c r="A7" s="7"/>
    </row>
    <row r="8" ht="12.75">
      <c r="A8" s="7"/>
    </row>
    <row r="9" spans="1:7" ht="15.75">
      <c r="A9" s="7"/>
      <c r="B9" s="140" t="s">
        <v>131</v>
      </c>
      <c r="C9" s="140"/>
      <c r="D9" s="140"/>
      <c r="E9" s="140"/>
      <c r="F9" s="140"/>
      <c r="G9" s="140"/>
    </row>
    <row r="10" spans="1:7" ht="15">
      <c r="A10" s="34"/>
      <c r="B10" s="63"/>
      <c r="C10" s="138" t="s">
        <v>130</v>
      </c>
      <c r="D10" s="138"/>
      <c r="E10" s="139"/>
      <c r="F10" s="124" t="s">
        <v>60</v>
      </c>
      <c r="G10" s="63"/>
    </row>
    <row r="11" spans="1:13" ht="15">
      <c r="A11" s="34"/>
      <c r="B11" s="94" t="s">
        <v>4</v>
      </c>
      <c r="C11" s="94" t="s">
        <v>4</v>
      </c>
      <c r="D11" s="94" t="s">
        <v>129</v>
      </c>
      <c r="E11" s="94" t="s">
        <v>40</v>
      </c>
      <c r="F11" s="94" t="s">
        <v>28</v>
      </c>
      <c r="G11" s="94" t="s">
        <v>6</v>
      </c>
      <c r="H11" s="3"/>
      <c r="I11" s="15"/>
      <c r="J11" s="6"/>
      <c r="K11" s="6"/>
      <c r="L11" s="15"/>
      <c r="M11" s="15"/>
    </row>
    <row r="12" spans="1:13" ht="15">
      <c r="A12" s="34"/>
      <c r="B12" s="94" t="s">
        <v>5</v>
      </c>
      <c r="C12" s="94" t="s">
        <v>17</v>
      </c>
      <c r="D12" s="94" t="s">
        <v>41</v>
      </c>
      <c r="E12" s="94" t="s">
        <v>41</v>
      </c>
      <c r="F12" s="94" t="s">
        <v>32</v>
      </c>
      <c r="G12" s="94" t="s">
        <v>56</v>
      </c>
      <c r="H12" s="3"/>
      <c r="I12" s="15"/>
      <c r="J12" s="121"/>
      <c r="K12" s="121"/>
      <c r="L12" s="15"/>
      <c r="M12" s="15"/>
    </row>
    <row r="13" spans="1:13" ht="15">
      <c r="A13" s="34"/>
      <c r="B13" s="94" t="s">
        <v>0</v>
      </c>
      <c r="C13" s="94" t="s">
        <v>0</v>
      </c>
      <c r="D13" s="94" t="s">
        <v>0</v>
      </c>
      <c r="E13" s="94" t="s">
        <v>0</v>
      </c>
      <c r="F13" s="94" t="s">
        <v>0</v>
      </c>
      <c r="G13" s="94" t="s">
        <v>0</v>
      </c>
      <c r="H13" s="3"/>
      <c r="I13" s="15"/>
      <c r="J13" s="6"/>
      <c r="K13" s="6"/>
      <c r="L13" s="15"/>
      <c r="M13" s="15"/>
    </row>
    <row r="14" spans="1:13" ht="15">
      <c r="A14" s="95"/>
      <c r="B14" s="68"/>
      <c r="C14" s="68"/>
      <c r="D14" s="68"/>
      <c r="E14" s="68"/>
      <c r="F14" s="68"/>
      <c r="G14" s="68"/>
      <c r="H14" s="3"/>
      <c r="I14" s="15"/>
      <c r="J14" s="6"/>
      <c r="K14" s="6"/>
      <c r="L14" s="15"/>
      <c r="M14" s="15"/>
    </row>
    <row r="15" spans="1:13" ht="15">
      <c r="A15" s="34"/>
      <c r="B15" s="63"/>
      <c r="C15" s="63"/>
      <c r="D15" s="63"/>
      <c r="E15" s="63"/>
      <c r="F15" s="63"/>
      <c r="G15" s="63"/>
      <c r="I15" s="15"/>
      <c r="J15" s="6"/>
      <c r="K15" s="6"/>
      <c r="L15" s="15"/>
      <c r="M15" s="15"/>
    </row>
    <row r="16" spans="1:13" ht="15">
      <c r="A16" s="35" t="s">
        <v>128</v>
      </c>
      <c r="B16" s="97">
        <v>69519</v>
      </c>
      <c r="C16" s="127">
        <v>0</v>
      </c>
      <c r="D16" s="47">
        <v>3792</v>
      </c>
      <c r="E16" s="97">
        <v>-3789</v>
      </c>
      <c r="F16" s="97">
        <v>8837</v>
      </c>
      <c r="G16" s="63">
        <f>SUM(B16:F16)</f>
        <v>78359</v>
      </c>
      <c r="I16" s="15"/>
      <c r="J16" s="6"/>
      <c r="K16" s="6"/>
      <c r="L16" s="15"/>
      <c r="M16" s="15"/>
    </row>
    <row r="17" spans="1:13" ht="15">
      <c r="A17" s="34"/>
      <c r="B17" s="97"/>
      <c r="C17" s="97"/>
      <c r="D17" s="97"/>
      <c r="E17" s="97"/>
      <c r="F17" s="97"/>
      <c r="G17" s="63"/>
      <c r="I17" s="15"/>
      <c r="J17" s="6"/>
      <c r="K17" s="6"/>
      <c r="L17" s="15"/>
      <c r="M17" s="15"/>
    </row>
    <row r="18" spans="1:13" ht="15">
      <c r="A18" s="34" t="s">
        <v>81</v>
      </c>
      <c r="B18" s="68"/>
      <c r="C18" s="68"/>
      <c r="D18" s="68"/>
      <c r="E18" s="63"/>
      <c r="F18" s="63"/>
      <c r="G18" s="63"/>
      <c r="I18" s="15"/>
      <c r="J18" s="6"/>
      <c r="K18" s="6"/>
      <c r="L18" s="15"/>
      <c r="M18" s="15"/>
    </row>
    <row r="19" spans="1:13" ht="15">
      <c r="A19" s="34" t="s">
        <v>109</v>
      </c>
      <c r="B19" s="47">
        <v>0</v>
      </c>
      <c r="C19" s="47">
        <v>0</v>
      </c>
      <c r="D19" s="47">
        <v>0</v>
      </c>
      <c r="E19" s="47">
        <f>SOCI!H37</f>
        <v>28</v>
      </c>
      <c r="F19" s="65">
        <f>SOCI!H29</f>
        <v>4042</v>
      </c>
      <c r="G19" s="65">
        <f>SUM(B19:F19)</f>
        <v>4070</v>
      </c>
      <c r="I19" s="15"/>
      <c r="J19" s="6"/>
      <c r="K19" s="6"/>
      <c r="L19" s="15"/>
      <c r="M19" s="15"/>
    </row>
    <row r="20" spans="1:13" ht="15">
      <c r="A20" s="34"/>
      <c r="B20" s="66"/>
      <c r="C20" s="66"/>
      <c r="D20" s="66"/>
      <c r="E20" s="66"/>
      <c r="F20" s="65"/>
      <c r="G20" s="65"/>
      <c r="I20" s="15"/>
      <c r="J20" s="6"/>
      <c r="K20" s="6"/>
      <c r="L20" s="15"/>
      <c r="M20" s="15"/>
    </row>
    <row r="21" spans="1:13" ht="15">
      <c r="A21" s="114" t="s">
        <v>141</v>
      </c>
      <c r="B21" s="65"/>
      <c r="C21" s="65"/>
      <c r="D21" s="65"/>
      <c r="E21" s="65"/>
      <c r="F21" s="65"/>
      <c r="G21" s="65"/>
      <c r="I21" s="15"/>
      <c r="J21" s="6"/>
      <c r="K21" s="6"/>
      <c r="L21" s="15"/>
      <c r="M21" s="15"/>
    </row>
    <row r="22" spans="1:13" ht="15">
      <c r="A22" s="34" t="s">
        <v>112</v>
      </c>
      <c r="B22" s="41">
        <v>0</v>
      </c>
      <c r="C22" s="41">
        <v>0</v>
      </c>
      <c r="D22" s="41">
        <v>0</v>
      </c>
      <c r="E22" s="41">
        <f>SOCI!H39</f>
        <v>0</v>
      </c>
      <c r="F22" s="67">
        <v>-8690</v>
      </c>
      <c r="G22" s="67">
        <f>SUM(B22:F22)</f>
        <v>-8690</v>
      </c>
      <c r="I22" s="15"/>
      <c r="J22" s="6"/>
      <c r="K22" s="6"/>
      <c r="L22" s="15"/>
      <c r="M22" s="15"/>
    </row>
    <row r="23" spans="1:13" ht="9" customHeight="1">
      <c r="A23" s="34"/>
      <c r="B23" s="66"/>
      <c r="C23" s="66"/>
      <c r="D23" s="66"/>
      <c r="E23" s="65"/>
      <c r="F23" s="65"/>
      <c r="G23" s="65"/>
      <c r="I23" s="15"/>
      <c r="J23" s="6"/>
      <c r="K23" s="6"/>
      <c r="L23" s="15"/>
      <c r="M23" s="15"/>
    </row>
    <row r="24" spans="1:13" ht="15.75" thickBot="1">
      <c r="A24" s="35" t="s">
        <v>134</v>
      </c>
      <c r="B24" s="70">
        <f aca="true" t="shared" si="0" ref="B24:G24">SUM(B16:B22)</f>
        <v>69519</v>
      </c>
      <c r="C24" s="50">
        <f t="shared" si="0"/>
        <v>0</v>
      </c>
      <c r="D24" s="70">
        <f t="shared" si="0"/>
        <v>3792</v>
      </c>
      <c r="E24" s="70">
        <f t="shared" si="0"/>
        <v>-3761</v>
      </c>
      <c r="F24" s="70">
        <f t="shared" si="0"/>
        <v>4189</v>
      </c>
      <c r="G24" s="70">
        <f t="shared" si="0"/>
        <v>73739</v>
      </c>
      <c r="H24" s="125">
        <f>G24-SOFP!C32</f>
        <v>0</v>
      </c>
      <c r="I24" s="15"/>
      <c r="J24" s="6"/>
      <c r="K24" s="6"/>
      <c r="L24" s="15"/>
      <c r="M24" s="15"/>
    </row>
    <row r="25" spans="1:13" ht="15.75" thickTop="1">
      <c r="A25" s="34"/>
      <c r="B25" s="65"/>
      <c r="C25" s="65"/>
      <c r="D25" s="65"/>
      <c r="E25" s="65"/>
      <c r="F25" s="65"/>
      <c r="G25" s="65"/>
      <c r="H25" s="15"/>
      <c r="I25" s="15"/>
      <c r="J25" s="6"/>
      <c r="K25" s="6"/>
      <c r="L25" s="15"/>
      <c r="M25" s="15"/>
    </row>
    <row r="26" spans="1:13" ht="15">
      <c r="A26" s="34"/>
      <c r="B26" s="65"/>
      <c r="C26" s="65"/>
      <c r="D26" s="65"/>
      <c r="E26" s="65"/>
      <c r="F26" s="65"/>
      <c r="G26" s="65"/>
      <c r="H26" s="15"/>
      <c r="I26" s="15"/>
      <c r="J26" s="6"/>
      <c r="K26" s="6"/>
      <c r="L26" s="15"/>
      <c r="M26" s="15"/>
    </row>
    <row r="27" spans="1:13" ht="15">
      <c r="A27" s="34"/>
      <c r="B27" s="63"/>
      <c r="C27" s="63"/>
      <c r="D27" s="63"/>
      <c r="E27" s="63"/>
      <c r="F27" s="63"/>
      <c r="G27" s="63"/>
      <c r="I27" s="15"/>
      <c r="J27" s="6"/>
      <c r="K27" s="6"/>
      <c r="L27" s="15"/>
      <c r="M27" s="15"/>
    </row>
    <row r="28" spans="1:13" ht="15">
      <c r="A28" s="96"/>
      <c r="B28" s="63"/>
      <c r="C28" s="63"/>
      <c r="D28" s="63"/>
      <c r="E28" s="63"/>
      <c r="F28" s="63"/>
      <c r="G28" s="63"/>
      <c r="I28" s="15"/>
      <c r="J28" s="121"/>
      <c r="K28" s="121"/>
      <c r="L28" s="15"/>
      <c r="M28" s="15"/>
    </row>
    <row r="29" spans="1:13" ht="15">
      <c r="A29" s="34"/>
      <c r="B29" s="63"/>
      <c r="C29" s="63"/>
      <c r="D29" s="63"/>
      <c r="E29" s="63"/>
      <c r="F29" s="63"/>
      <c r="G29" s="63"/>
      <c r="I29" s="15"/>
      <c r="J29" s="6"/>
      <c r="K29" s="6"/>
      <c r="L29" s="15"/>
      <c r="M29" s="15"/>
    </row>
    <row r="30" spans="1:13" ht="15">
      <c r="A30" s="35" t="s">
        <v>140</v>
      </c>
      <c r="B30" s="97">
        <v>61828</v>
      </c>
      <c r="C30" s="97">
        <v>1868</v>
      </c>
      <c r="D30" s="127">
        <v>0</v>
      </c>
      <c r="E30" s="97">
        <v>8</v>
      </c>
      <c r="F30" s="97">
        <v>13005</v>
      </c>
      <c r="G30" s="63">
        <f>SUM(B30:F30)</f>
        <v>76709</v>
      </c>
      <c r="I30" s="15"/>
      <c r="J30" s="6"/>
      <c r="K30" s="6"/>
      <c r="L30" s="15"/>
      <c r="M30" s="15"/>
    </row>
    <row r="31" spans="1:13" ht="15">
      <c r="A31" s="34"/>
      <c r="B31" s="97"/>
      <c r="C31" s="63"/>
      <c r="D31" s="63"/>
      <c r="E31" s="63"/>
      <c r="F31" s="63"/>
      <c r="G31" s="63"/>
      <c r="I31" s="15"/>
      <c r="J31" s="6"/>
      <c r="K31" s="6"/>
      <c r="L31" s="15"/>
      <c r="M31" s="15"/>
    </row>
    <row r="32" spans="1:13" ht="15">
      <c r="A32" s="34" t="s">
        <v>81</v>
      </c>
      <c r="B32" s="97"/>
      <c r="C32" s="63"/>
      <c r="D32" s="63"/>
      <c r="E32" s="63"/>
      <c r="F32" s="63"/>
      <c r="G32" s="63"/>
      <c r="I32" s="15"/>
      <c r="J32" s="6"/>
      <c r="K32" s="6"/>
      <c r="L32" s="15"/>
      <c r="M32" s="15"/>
    </row>
    <row r="33" spans="1:13" ht="15">
      <c r="A33" s="34" t="s">
        <v>109</v>
      </c>
      <c r="B33" s="47">
        <v>0</v>
      </c>
      <c r="C33" s="47">
        <v>0</v>
      </c>
      <c r="D33" s="47">
        <v>0</v>
      </c>
      <c r="E33" s="47">
        <f>SOCI!J37</f>
        <v>0</v>
      </c>
      <c r="F33" s="65">
        <f>SOCI!J29</f>
        <v>6400</v>
      </c>
      <c r="G33" s="65">
        <f>SUM(B33:F33)</f>
        <v>6400</v>
      </c>
      <c r="I33" s="15"/>
      <c r="J33" s="6"/>
      <c r="K33" s="6"/>
      <c r="L33" s="15"/>
      <c r="M33" s="15"/>
    </row>
    <row r="34" spans="1:13" ht="15">
      <c r="A34" s="34"/>
      <c r="B34" s="65"/>
      <c r="C34" s="65"/>
      <c r="D34" s="65"/>
      <c r="E34" s="65"/>
      <c r="F34" s="65"/>
      <c r="G34" s="65"/>
      <c r="I34" s="15"/>
      <c r="J34" s="6"/>
      <c r="K34" s="6"/>
      <c r="L34" s="15"/>
      <c r="M34" s="15"/>
    </row>
    <row r="35" spans="1:13" ht="15">
      <c r="A35" s="114" t="s">
        <v>142</v>
      </c>
      <c r="B35" s="65"/>
      <c r="C35" s="65"/>
      <c r="D35" s="65"/>
      <c r="E35" s="65"/>
      <c r="F35" s="65"/>
      <c r="G35" s="65"/>
      <c r="I35" s="15"/>
      <c r="J35" s="6"/>
      <c r="K35" s="6"/>
      <c r="L35" s="15"/>
      <c r="M35" s="15"/>
    </row>
    <row r="36" spans="1:13" ht="15">
      <c r="A36" s="34" t="s">
        <v>112</v>
      </c>
      <c r="B36" s="41">
        <v>0</v>
      </c>
      <c r="C36" s="41">
        <v>0</v>
      </c>
      <c r="D36" s="41">
        <v>0</v>
      </c>
      <c r="E36" s="41">
        <f>SOCI!H52</f>
        <v>0</v>
      </c>
      <c r="F36" s="67">
        <v>-7729</v>
      </c>
      <c r="G36" s="67">
        <f>SUM(B36:F36)</f>
        <v>-7729</v>
      </c>
      <c r="H36" s="15"/>
      <c r="I36" s="15"/>
      <c r="J36" s="6"/>
      <c r="K36" s="6"/>
      <c r="L36" s="15"/>
      <c r="M36" s="15"/>
    </row>
    <row r="37" spans="1:20" ht="9.75" customHeight="1">
      <c r="A37" s="34"/>
      <c r="B37" s="65"/>
      <c r="C37" s="65"/>
      <c r="D37" s="65"/>
      <c r="E37" s="65"/>
      <c r="F37" s="65"/>
      <c r="G37" s="65"/>
      <c r="I37" s="15"/>
      <c r="J37" s="6"/>
      <c r="K37" s="6"/>
      <c r="L37" s="122"/>
      <c r="M37" s="122"/>
      <c r="N37" s="32"/>
      <c r="O37" s="32"/>
      <c r="P37" s="32"/>
      <c r="Q37" s="32"/>
      <c r="R37" s="32"/>
      <c r="S37" s="32"/>
      <c r="T37" s="32"/>
    </row>
    <row r="38" spans="1:20" ht="15.75" thickBot="1">
      <c r="A38" s="35" t="s">
        <v>133</v>
      </c>
      <c r="B38" s="71">
        <f aca="true" t="shared" si="1" ref="B38:G38">SUM(B30:B36)</f>
        <v>61828</v>
      </c>
      <c r="C38" s="71">
        <f t="shared" si="1"/>
        <v>1868</v>
      </c>
      <c r="D38" s="51">
        <f t="shared" si="1"/>
        <v>0</v>
      </c>
      <c r="E38" s="71">
        <f t="shared" si="1"/>
        <v>8</v>
      </c>
      <c r="F38" s="71">
        <f t="shared" si="1"/>
        <v>11676</v>
      </c>
      <c r="G38" s="71">
        <f t="shared" si="1"/>
        <v>75380</v>
      </c>
      <c r="I38" s="15"/>
      <c r="J38" s="6"/>
      <c r="K38" s="6"/>
      <c r="L38" s="122"/>
      <c r="M38" s="122"/>
      <c r="N38" s="32"/>
      <c r="O38" s="32"/>
      <c r="P38" s="32"/>
      <c r="Q38" s="32"/>
      <c r="R38" s="32"/>
      <c r="S38" s="32"/>
      <c r="T38" s="32"/>
    </row>
    <row r="39" spans="2:13" ht="12.75">
      <c r="B39" s="6"/>
      <c r="C39" s="6"/>
      <c r="D39" s="6"/>
      <c r="E39" s="6"/>
      <c r="F39" s="6"/>
      <c r="G39" s="6"/>
      <c r="I39" s="15"/>
      <c r="J39" s="6"/>
      <c r="K39" s="6"/>
      <c r="L39" s="15"/>
      <c r="M39" s="15"/>
    </row>
    <row r="40" spans="1:13" ht="12.75">
      <c r="A40" s="16"/>
      <c r="B40" s="6"/>
      <c r="C40" s="6"/>
      <c r="D40" s="6"/>
      <c r="E40" s="6"/>
      <c r="F40" s="6"/>
      <c r="G40" s="6"/>
      <c r="I40" s="15"/>
      <c r="J40" s="6"/>
      <c r="K40" s="6"/>
      <c r="L40" s="15"/>
      <c r="M40" s="15"/>
    </row>
    <row r="41" spans="1:7" ht="12.75">
      <c r="A41" s="16"/>
      <c r="B41" s="6"/>
      <c r="C41" s="6"/>
      <c r="D41" s="6"/>
      <c r="E41" s="6"/>
      <c r="F41" s="6"/>
      <c r="G41" s="6"/>
    </row>
    <row r="42" spans="1:9" ht="12.75">
      <c r="A42" s="30"/>
      <c r="B42" s="30"/>
      <c r="C42" s="30"/>
      <c r="D42" s="30"/>
      <c r="E42" s="30"/>
      <c r="F42" s="30"/>
      <c r="G42" s="30"/>
      <c r="H42" s="29"/>
      <c r="I42" s="29"/>
    </row>
    <row r="43" spans="1:7" ht="12.75">
      <c r="A43" s="16"/>
      <c r="B43" s="6"/>
      <c r="C43" s="6"/>
      <c r="D43" s="6"/>
      <c r="E43" s="6"/>
      <c r="F43" s="6"/>
      <c r="G43" s="6"/>
    </row>
    <row r="44" ht="12.75">
      <c r="A44" s="1"/>
    </row>
    <row r="45" spans="1:10" ht="12.75" customHeight="1">
      <c r="A45" s="134" t="s">
        <v>120</v>
      </c>
      <c r="B45" s="134"/>
      <c r="C45" s="134"/>
      <c r="D45" s="134"/>
      <c r="E45" s="134"/>
      <c r="F45" s="134"/>
      <c r="G45" s="134"/>
      <c r="H45" s="33"/>
      <c r="I45" s="33"/>
      <c r="J45" s="115"/>
    </row>
    <row r="46" spans="1:10" ht="12.75" customHeight="1">
      <c r="A46" s="134"/>
      <c r="B46" s="134"/>
      <c r="C46" s="134"/>
      <c r="D46" s="134"/>
      <c r="E46" s="134"/>
      <c r="F46" s="134"/>
      <c r="G46" s="134"/>
      <c r="H46" s="32"/>
      <c r="I46" s="32"/>
      <c r="J46" s="115"/>
    </row>
    <row r="47" spans="1:9" ht="12.75">
      <c r="A47" s="29"/>
      <c r="B47" s="29"/>
      <c r="C47" s="29"/>
      <c r="D47" s="29"/>
      <c r="E47" s="29"/>
      <c r="F47" s="29"/>
      <c r="G47" s="29"/>
      <c r="H47" s="29"/>
      <c r="I47" s="29"/>
    </row>
    <row r="48" ht="12.75">
      <c r="G48" s="14" t="s">
        <v>37</v>
      </c>
    </row>
  </sheetData>
  <sheetProtection/>
  <mergeCells count="3">
    <mergeCell ref="C10:E10"/>
    <mergeCell ref="A45:G46"/>
    <mergeCell ref="B9:G9"/>
  </mergeCells>
  <printOptions horizontalCentered="1"/>
  <pageMargins left="0.87" right="0.25" top="0.45" bottom="0.5" header="0.17" footer="0.5"/>
  <pageSetup blackAndWhite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SheetLayoutView="100" zoomScalePageLayoutView="0" workbookViewId="0" topLeftCell="A20">
      <selection activeCell="B45" sqref="B45"/>
    </sheetView>
  </sheetViews>
  <sheetFormatPr defaultColWidth="9.140625" defaultRowHeight="12.75"/>
  <cols>
    <col min="1" max="1" width="48.421875" style="2" customWidth="1"/>
    <col min="2" max="2" width="7.421875" style="2" customWidth="1"/>
    <col min="3" max="3" width="13.28125" style="1" customWidth="1"/>
    <col min="4" max="4" width="2.00390625" style="2" customWidth="1"/>
    <col min="5" max="5" width="13.421875" style="2" customWidth="1"/>
    <col min="6" max="7" width="0" style="2" hidden="1" customWidth="1"/>
    <col min="8" max="8" width="8.421875" style="2" hidden="1" customWidth="1"/>
    <col min="9" max="13" width="0" style="2" hidden="1" customWidth="1"/>
    <col min="14" max="16384" width="9.140625" style="2" customWidth="1"/>
  </cols>
  <sheetData>
    <row r="1" spans="1:9" ht="16.5">
      <c r="A1" s="89" t="str">
        <f>SOCI!B2</f>
        <v>ENG KAH CORPORATION BERHAD</v>
      </c>
      <c r="G1" s="15"/>
      <c r="H1" s="15"/>
      <c r="I1" s="15"/>
    </row>
    <row r="2" spans="1:9" ht="16.5">
      <c r="A2" s="89" t="str">
        <f>SOCI!B3</f>
        <v>Company No. 435649-H</v>
      </c>
      <c r="G2" s="15"/>
      <c r="H2" s="15"/>
      <c r="I2" s="15"/>
    </row>
    <row r="3" spans="1:9" ht="16.5">
      <c r="A3" s="92"/>
      <c r="G3" s="15"/>
      <c r="H3" s="15"/>
      <c r="I3" s="15"/>
    </row>
    <row r="4" spans="1:9" ht="16.5">
      <c r="A4" s="93" t="s">
        <v>91</v>
      </c>
      <c r="G4" s="15"/>
      <c r="H4" s="15"/>
      <c r="I4" s="15"/>
    </row>
    <row r="5" spans="1:9" ht="16.5">
      <c r="A5" s="91" t="str">
        <f>SOCI!B6</f>
        <v>For the 6 months period ended 30 June 2013 - Unaudited</v>
      </c>
      <c r="G5" s="15"/>
      <c r="H5" s="15"/>
      <c r="I5" s="15"/>
    </row>
    <row r="6" spans="1:9" ht="12.75">
      <c r="A6" s="7"/>
      <c r="C6" s="2"/>
      <c r="G6" s="15"/>
      <c r="H6" s="15"/>
      <c r="I6" s="15"/>
    </row>
    <row r="7" spans="3:9" s="34" customFormat="1" ht="15">
      <c r="C7" s="38" t="str">
        <f>SOCI!H12</f>
        <v>30.6.13</v>
      </c>
      <c r="D7" s="35"/>
      <c r="E7" s="38" t="str">
        <f>SOCI!J12</f>
        <v>30.6.12</v>
      </c>
      <c r="F7" s="98"/>
      <c r="G7" s="98"/>
      <c r="H7" s="61"/>
      <c r="I7" s="61"/>
    </row>
    <row r="8" spans="3:9" s="34" customFormat="1" ht="15">
      <c r="C8" s="38" t="s">
        <v>0</v>
      </c>
      <c r="D8" s="35"/>
      <c r="E8" s="38" t="s">
        <v>0</v>
      </c>
      <c r="G8" s="61"/>
      <c r="H8" s="61"/>
      <c r="I8" s="61"/>
    </row>
    <row r="9" spans="3:9" s="34" customFormat="1" ht="12" customHeight="1">
      <c r="C9" s="40"/>
      <c r="E9" s="40"/>
      <c r="G9" s="61"/>
      <c r="H9" s="61"/>
      <c r="I9" s="61"/>
    </row>
    <row r="10" spans="1:9" s="34" customFormat="1" ht="15">
      <c r="A10" s="35" t="s">
        <v>19</v>
      </c>
      <c r="C10" s="63"/>
      <c r="E10" s="63"/>
      <c r="G10" s="61"/>
      <c r="H10" s="61"/>
      <c r="I10" s="65"/>
    </row>
    <row r="11" spans="1:9" s="34" customFormat="1" ht="15">
      <c r="A11" s="34" t="s">
        <v>7</v>
      </c>
      <c r="C11" s="80">
        <f>SOCI!H25</f>
        <v>4955</v>
      </c>
      <c r="D11" s="86"/>
      <c r="E11" s="80">
        <f>SOCI!J25</f>
        <v>8186</v>
      </c>
      <c r="G11" s="61"/>
      <c r="H11" s="61"/>
      <c r="I11" s="65"/>
    </row>
    <row r="12" spans="1:17" s="34" customFormat="1" ht="15">
      <c r="A12" s="34" t="s">
        <v>132</v>
      </c>
      <c r="C12" s="80"/>
      <c r="D12" s="86"/>
      <c r="E12" s="80"/>
      <c r="G12" s="61"/>
      <c r="H12" s="61"/>
      <c r="I12" s="65"/>
      <c r="Q12" s="86"/>
    </row>
    <row r="13" spans="1:9" s="34" customFormat="1" ht="15">
      <c r="A13" s="96" t="s">
        <v>113</v>
      </c>
      <c r="C13" s="63">
        <v>1320</v>
      </c>
      <c r="D13" s="86"/>
      <c r="E13" s="80">
        <v>1371</v>
      </c>
      <c r="G13" s="99"/>
      <c r="H13" s="65"/>
      <c r="I13" s="65"/>
    </row>
    <row r="14" spans="1:9" s="34" customFormat="1" ht="15">
      <c r="A14" s="96" t="s">
        <v>114</v>
      </c>
      <c r="C14" s="80">
        <v>2</v>
      </c>
      <c r="D14" s="86"/>
      <c r="E14" s="80">
        <v>1</v>
      </c>
      <c r="G14" s="99"/>
      <c r="H14" s="65"/>
      <c r="I14" s="65"/>
    </row>
    <row r="15" spans="1:9" s="34" customFormat="1" ht="15">
      <c r="A15" s="96" t="s">
        <v>115</v>
      </c>
      <c r="C15" s="48">
        <v>-190</v>
      </c>
      <c r="D15" s="86"/>
      <c r="E15" s="48">
        <v>-204</v>
      </c>
      <c r="G15" s="99"/>
      <c r="H15" s="65"/>
      <c r="I15" s="65"/>
    </row>
    <row r="16" spans="1:9" s="34" customFormat="1" ht="8.25" customHeight="1">
      <c r="A16" s="96"/>
      <c r="C16" s="43"/>
      <c r="D16" s="86"/>
      <c r="E16" s="43"/>
      <c r="G16" s="61"/>
      <c r="H16" s="65"/>
      <c r="I16" s="65"/>
    </row>
    <row r="17" spans="1:9" s="34" customFormat="1" ht="15">
      <c r="A17" s="34" t="s">
        <v>34</v>
      </c>
      <c r="C17" s="43">
        <f>SUM(C11:C15)</f>
        <v>6087</v>
      </c>
      <c r="D17" s="53"/>
      <c r="E17" s="43">
        <f>SUM(E11:E15)</f>
        <v>9354</v>
      </c>
      <c r="G17" s="61"/>
      <c r="H17" s="65"/>
      <c r="I17" s="65"/>
    </row>
    <row r="18" spans="1:14" s="34" customFormat="1" ht="15">
      <c r="A18" s="34" t="s">
        <v>106</v>
      </c>
      <c r="C18" s="43">
        <f>SOFP!E17-SOFP!C17</f>
        <v>3780</v>
      </c>
      <c r="D18" s="53"/>
      <c r="E18" s="43">
        <v>140</v>
      </c>
      <c r="G18" s="99"/>
      <c r="H18" s="65"/>
      <c r="I18" s="65"/>
      <c r="N18" s="86"/>
    </row>
    <row r="19" spans="1:14" s="34" customFormat="1" ht="15">
      <c r="A19" s="34" t="s">
        <v>107</v>
      </c>
      <c r="C19" s="80">
        <f>SOFP!E18+SOFP!E19-SOFP!C18-SOFP!C19</f>
        <v>520</v>
      </c>
      <c r="D19" s="86"/>
      <c r="E19" s="80">
        <v>1016</v>
      </c>
      <c r="G19" s="61"/>
      <c r="H19" s="65"/>
      <c r="I19" s="65"/>
      <c r="N19" s="86"/>
    </row>
    <row r="20" spans="1:14" s="34" customFormat="1" ht="15">
      <c r="A20" s="34" t="s">
        <v>108</v>
      </c>
      <c r="C20" s="48">
        <f>SOFP!C38+SOFP!C39-SOFP!E38-SOFP!E39</f>
        <v>-748</v>
      </c>
      <c r="D20" s="86"/>
      <c r="E20" s="48">
        <v>-2912</v>
      </c>
      <c r="G20" s="61"/>
      <c r="H20" s="65"/>
      <c r="I20" s="65"/>
      <c r="N20" s="86"/>
    </row>
    <row r="21" spans="3:9" s="34" customFormat="1" ht="7.5" customHeight="1">
      <c r="C21" s="43"/>
      <c r="D21" s="86"/>
      <c r="E21" s="43"/>
      <c r="G21" s="61"/>
      <c r="H21" s="65"/>
      <c r="I21" s="65"/>
    </row>
    <row r="22" spans="1:9" s="34" customFormat="1" ht="15">
      <c r="A22" s="34" t="s">
        <v>121</v>
      </c>
      <c r="C22" s="80">
        <f>SUM(C17:C20)</f>
        <v>9639</v>
      </c>
      <c r="D22" s="86"/>
      <c r="E22" s="80">
        <f>SUM(E17:E20)</f>
        <v>7598</v>
      </c>
      <c r="G22" s="61"/>
      <c r="H22" s="65"/>
      <c r="I22" s="65"/>
    </row>
    <row r="23" spans="1:9" s="34" customFormat="1" ht="15">
      <c r="A23" s="34" t="s">
        <v>20</v>
      </c>
      <c r="C23" s="80">
        <f>-C14</f>
        <v>-2</v>
      </c>
      <c r="D23" s="86"/>
      <c r="E23" s="80">
        <v>-1</v>
      </c>
      <c r="G23" s="61"/>
      <c r="H23" s="65"/>
      <c r="I23" s="65"/>
    </row>
    <row r="24" spans="1:14" s="34" customFormat="1" ht="15">
      <c r="A24" s="34" t="s">
        <v>57</v>
      </c>
      <c r="C24" s="48">
        <f>SOFP!E20-SOFP!C20+SOFP!C35-SOFP!E35+SOCI!H27</f>
        <v>-1802</v>
      </c>
      <c r="D24" s="86"/>
      <c r="E24" s="48">
        <v>-1715</v>
      </c>
      <c r="F24" s="100"/>
      <c r="G24" s="101"/>
      <c r="H24" s="65"/>
      <c r="I24" s="65" t="e">
        <f>SOFP!#REF!</f>
        <v>#REF!</v>
      </c>
      <c r="L24" s="34">
        <f>SOCI!H27</f>
        <v>-913</v>
      </c>
      <c r="N24" s="86"/>
    </row>
    <row r="25" spans="1:9" s="34" customFormat="1" ht="15" hidden="1">
      <c r="A25" s="34" t="s">
        <v>82</v>
      </c>
      <c r="C25" s="84">
        <v>0</v>
      </c>
      <c r="D25" s="86"/>
      <c r="E25" s="48">
        <v>0</v>
      </c>
      <c r="F25" s="100"/>
      <c r="G25" s="101"/>
      <c r="H25" s="65"/>
      <c r="I25" s="65"/>
    </row>
    <row r="26" spans="3:12" s="34" customFormat="1" ht="7.5" customHeight="1">
      <c r="C26" s="43"/>
      <c r="D26" s="86"/>
      <c r="E26" s="43"/>
      <c r="G26" s="101"/>
      <c r="H26" s="65"/>
      <c r="I26" s="65">
        <f>-C24</f>
        <v>1802</v>
      </c>
      <c r="L26" s="100" t="e">
        <f>SOFP!C35-SOFP!#REF!</f>
        <v>#REF!</v>
      </c>
    </row>
    <row r="27" spans="1:12" s="34" customFormat="1" ht="15">
      <c r="A27" s="34" t="s">
        <v>95</v>
      </c>
      <c r="C27" s="80">
        <f>SUM(C22:C25)</f>
        <v>7835</v>
      </c>
      <c r="D27" s="86"/>
      <c r="E27" s="80">
        <f>SUM(E22:E25)</f>
        <v>5882</v>
      </c>
      <c r="F27" s="64"/>
      <c r="G27" s="61"/>
      <c r="H27" s="65"/>
      <c r="I27" s="65" t="e">
        <f>-L27</f>
        <v>#REF!</v>
      </c>
      <c r="L27" s="100" t="e">
        <f>L26-L24</f>
        <v>#REF!</v>
      </c>
    </row>
    <row r="28" spans="3:11" s="34" customFormat="1" ht="9.75" customHeight="1">
      <c r="C28" s="80"/>
      <c r="D28" s="86"/>
      <c r="E28" s="80"/>
      <c r="F28" s="63"/>
      <c r="G28" s="59"/>
      <c r="H28" s="61"/>
      <c r="I28" s="65" t="e">
        <f>SUM(I24:I27)</f>
        <v>#REF!</v>
      </c>
      <c r="J28" s="100">
        <f>SOFP!C20</f>
        <v>4201</v>
      </c>
      <c r="K28" s="64" t="e">
        <f>I28-J28</f>
        <v>#REF!</v>
      </c>
    </row>
    <row r="29" spans="1:9" s="34" customFormat="1" ht="15">
      <c r="A29" s="35" t="s">
        <v>21</v>
      </c>
      <c r="C29" s="80"/>
      <c r="D29" s="86"/>
      <c r="E29" s="80"/>
      <c r="F29" s="63"/>
      <c r="G29" s="61"/>
      <c r="H29" s="61"/>
      <c r="I29" s="65"/>
    </row>
    <row r="30" spans="1:9" s="34" customFormat="1" ht="15">
      <c r="A30" s="34" t="s">
        <v>33</v>
      </c>
      <c r="C30" s="116">
        <f>-C15</f>
        <v>190</v>
      </c>
      <c r="D30" s="53"/>
      <c r="E30" s="116">
        <v>204</v>
      </c>
      <c r="F30" s="63"/>
      <c r="G30" s="61"/>
      <c r="H30" s="61"/>
      <c r="I30" s="65"/>
    </row>
    <row r="31" spans="1:9" s="34" customFormat="1" ht="15">
      <c r="A31" s="34" t="s">
        <v>8</v>
      </c>
      <c r="C31" s="118">
        <v>-545</v>
      </c>
      <c r="D31" s="53"/>
      <c r="E31" s="118">
        <v>-381</v>
      </c>
      <c r="F31" s="63"/>
      <c r="G31" s="61"/>
      <c r="H31" s="61"/>
      <c r="I31" s="65"/>
    </row>
    <row r="32" spans="1:9" s="34" customFormat="1" ht="15">
      <c r="A32" s="34" t="s">
        <v>85</v>
      </c>
      <c r="C32" s="43">
        <f>SUM(C30:C31)</f>
        <v>-355</v>
      </c>
      <c r="D32" s="53"/>
      <c r="E32" s="43">
        <f>SUM(E30:E31)</f>
        <v>-177</v>
      </c>
      <c r="F32" s="63"/>
      <c r="G32" s="61"/>
      <c r="H32" s="61"/>
      <c r="I32" s="65"/>
    </row>
    <row r="33" spans="3:9" s="34" customFormat="1" ht="9.75" customHeight="1">
      <c r="C33" s="80"/>
      <c r="D33" s="86"/>
      <c r="E33" s="86"/>
      <c r="F33" s="63"/>
      <c r="G33" s="59"/>
      <c r="H33" s="61"/>
      <c r="I33" s="65"/>
    </row>
    <row r="34" spans="1:9" s="34" customFormat="1" ht="15">
      <c r="A34" s="35" t="s">
        <v>22</v>
      </c>
      <c r="C34" s="43"/>
      <c r="D34" s="86"/>
      <c r="E34" s="86"/>
      <c r="F34" s="63"/>
      <c r="G34" s="61"/>
      <c r="H34" s="61"/>
      <c r="I34" s="65"/>
    </row>
    <row r="35" spans="1:9" s="34" customFormat="1" ht="15">
      <c r="A35" s="34" t="s">
        <v>92</v>
      </c>
      <c r="C35" s="119">
        <f>SOFP!C41-SOFP!E41+EQUITY!F22</f>
        <v>-3476</v>
      </c>
      <c r="D35" s="80"/>
      <c r="E35" s="120">
        <v>-3091</v>
      </c>
      <c r="F35" s="63"/>
      <c r="G35" s="57"/>
      <c r="H35" s="61"/>
      <c r="I35" s="65"/>
    </row>
    <row r="36" spans="1:14" s="34" customFormat="1" ht="15">
      <c r="A36" s="34" t="s">
        <v>86</v>
      </c>
      <c r="C36" s="117">
        <f>SOFP!C40-SOFP!E40</f>
        <v>-2</v>
      </c>
      <c r="D36" s="80"/>
      <c r="E36" s="117">
        <v>-24</v>
      </c>
      <c r="F36" s="63"/>
      <c r="G36" s="61"/>
      <c r="H36" s="61"/>
      <c r="I36" s="65"/>
      <c r="N36" s="86"/>
    </row>
    <row r="37" spans="1:9" s="34" customFormat="1" ht="15">
      <c r="A37" s="34" t="s">
        <v>78</v>
      </c>
      <c r="C37" s="49">
        <f>SUM(C35:C36)</f>
        <v>-3478</v>
      </c>
      <c r="D37" s="86"/>
      <c r="E37" s="49">
        <f>SUM(E35:E36)</f>
        <v>-3115</v>
      </c>
      <c r="F37" s="63"/>
      <c r="G37" s="61"/>
      <c r="H37" s="61"/>
      <c r="I37" s="65"/>
    </row>
    <row r="38" spans="3:9" s="34" customFormat="1" ht="7.5" customHeight="1">
      <c r="C38" s="80"/>
      <c r="D38" s="86"/>
      <c r="E38" s="43"/>
      <c r="F38" s="63"/>
      <c r="G38" s="61"/>
      <c r="H38" s="61"/>
      <c r="I38" s="65"/>
    </row>
    <row r="39" spans="1:9" s="34" customFormat="1" ht="15">
      <c r="A39" s="34" t="s">
        <v>104</v>
      </c>
      <c r="C39" s="80">
        <f>C37+C32+C27</f>
        <v>4002</v>
      </c>
      <c r="D39" s="86"/>
      <c r="E39" s="80">
        <f>E37+E32+E27</f>
        <v>2590</v>
      </c>
      <c r="F39" s="63"/>
      <c r="G39" s="61"/>
      <c r="H39" s="61"/>
      <c r="I39" s="102"/>
    </row>
    <row r="40" spans="3:9" s="34" customFormat="1" ht="9.75" customHeight="1">
      <c r="C40" s="80"/>
      <c r="D40" s="86"/>
      <c r="E40" s="43"/>
      <c r="F40" s="63"/>
      <c r="G40" s="61"/>
      <c r="H40" s="61"/>
      <c r="I40" s="65"/>
    </row>
    <row r="41" spans="1:9" s="34" customFormat="1" ht="15">
      <c r="A41" s="34" t="s">
        <v>43</v>
      </c>
      <c r="C41" s="54">
        <f>EQUITY!E19</f>
        <v>28</v>
      </c>
      <c r="D41" s="86"/>
      <c r="E41" s="43">
        <v>0</v>
      </c>
      <c r="F41" s="63"/>
      <c r="G41" s="61"/>
      <c r="H41" s="61"/>
      <c r="I41" s="65"/>
    </row>
    <row r="42" spans="3:9" s="34" customFormat="1" ht="10.5" customHeight="1">
      <c r="C42" s="80"/>
      <c r="D42" s="86"/>
      <c r="E42" s="80"/>
      <c r="F42" s="63"/>
      <c r="G42" s="61"/>
      <c r="H42" s="61"/>
      <c r="I42" s="102"/>
    </row>
    <row r="43" spans="1:9" s="34" customFormat="1" ht="15">
      <c r="A43" s="34" t="s">
        <v>23</v>
      </c>
      <c r="C43" s="41">
        <f>SOFP!E21</f>
        <v>18612</v>
      </c>
      <c r="D43" s="86"/>
      <c r="E43" s="41">
        <v>16080</v>
      </c>
      <c r="F43" s="63"/>
      <c r="G43" s="61"/>
      <c r="H43" s="61"/>
      <c r="I43" s="65"/>
    </row>
    <row r="44" spans="3:9" s="34" customFormat="1" ht="8.25" customHeight="1">
      <c r="C44" s="47"/>
      <c r="D44" s="53"/>
      <c r="E44" s="47"/>
      <c r="F44" s="63"/>
      <c r="I44" s="63"/>
    </row>
    <row r="45" spans="1:15" s="34" customFormat="1" ht="15.75" thickBot="1">
      <c r="A45" s="34" t="s">
        <v>24</v>
      </c>
      <c r="C45" s="50">
        <f>SUM(C39:C43)</f>
        <v>22642</v>
      </c>
      <c r="D45" s="86"/>
      <c r="E45" s="51">
        <f>SUM(E39:E43)</f>
        <v>18670</v>
      </c>
      <c r="F45" s="63">
        <f>C45-SOFP!C21</f>
        <v>0</v>
      </c>
      <c r="G45" s="63"/>
      <c r="H45" s="64"/>
      <c r="I45" s="63"/>
      <c r="O45" s="86"/>
    </row>
    <row r="46" spans="3:6" s="34" customFormat="1" ht="14.25" customHeight="1" thickTop="1">
      <c r="C46" s="63"/>
      <c r="F46" s="63"/>
    </row>
    <row r="47" spans="3:6" s="34" customFormat="1" ht="9" customHeight="1">
      <c r="C47" s="63"/>
      <c r="F47" s="63"/>
    </row>
    <row r="48" spans="1:8" ht="12.75" customHeight="1">
      <c r="A48" s="134" t="s">
        <v>122</v>
      </c>
      <c r="B48" s="134"/>
      <c r="C48" s="134"/>
      <c r="D48" s="134"/>
      <c r="E48" s="134"/>
      <c r="F48" s="134"/>
      <c r="G48" s="33"/>
      <c r="H48" s="33"/>
    </row>
    <row r="49" spans="1:8" ht="15" customHeight="1">
      <c r="A49" s="134"/>
      <c r="B49" s="134"/>
      <c r="C49" s="134"/>
      <c r="D49" s="134"/>
      <c r="E49" s="134"/>
      <c r="F49" s="134"/>
      <c r="H49" s="3"/>
    </row>
    <row r="50" spans="1:8" ht="9.75" customHeight="1">
      <c r="A50" s="29"/>
      <c r="B50" s="29"/>
      <c r="C50" s="29"/>
      <c r="D50" s="29"/>
      <c r="E50" s="29"/>
      <c r="F50" s="29"/>
      <c r="H50" s="3"/>
    </row>
    <row r="51" ht="12.75">
      <c r="E51" s="27" t="s">
        <v>38</v>
      </c>
    </row>
  </sheetData>
  <sheetProtection/>
  <mergeCells count="1">
    <mergeCell ref="A48:F49"/>
  </mergeCells>
  <printOptions/>
  <pageMargins left="1.5" right="0.5" top="0.5" bottom="0.5" header="0.25" footer="0.5"/>
  <pageSetup blackAndWhite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62</v>
      </c>
      <c r="B1" t="s">
        <v>63</v>
      </c>
    </row>
    <row r="2" spans="1:2" ht="12.75">
      <c r="A2" t="s">
        <v>64</v>
      </c>
      <c r="B2" t="s">
        <v>65</v>
      </c>
    </row>
    <row r="3" spans="1:2" ht="12.75">
      <c r="A3" t="s">
        <v>66</v>
      </c>
      <c r="B3" t="s">
        <v>67</v>
      </c>
    </row>
    <row r="4" spans="1:2" ht="12.75">
      <c r="A4" t="s">
        <v>68</v>
      </c>
      <c r="B4" t="s">
        <v>69</v>
      </c>
    </row>
    <row r="5" spans="1:2" ht="12.75">
      <c r="A5" t="s">
        <v>70</v>
      </c>
      <c r="B5" t="s">
        <v>71</v>
      </c>
    </row>
    <row r="6" spans="1:2" ht="12.75">
      <c r="A6" t="s">
        <v>72</v>
      </c>
      <c r="B6" t="s">
        <v>73</v>
      </c>
    </row>
    <row r="7" spans="1:2" ht="12.75">
      <c r="A7" t="s">
        <v>74</v>
      </c>
      <c r="B7" t="s">
        <v>75</v>
      </c>
    </row>
    <row r="8" spans="1:2" ht="12.75">
      <c r="A8" t="s">
        <v>76</v>
      </c>
      <c r="B8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enet corporate services sdn bhd</Manager>
  <Company>ENG KAH CORPORATION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RESULTS</dc:title>
  <dc:subject/>
  <dc:creator>ENG KAH CORPORATION BERHAD</dc:creator>
  <cp:keywords/>
  <dc:description/>
  <cp:lastModifiedBy>User</cp:lastModifiedBy>
  <cp:lastPrinted>2013-08-27T09:51:23Z</cp:lastPrinted>
  <dcterms:created xsi:type="dcterms:W3CDTF">2003-11-01T13:04:36Z</dcterms:created>
  <dcterms:modified xsi:type="dcterms:W3CDTF">2013-08-27T09:51:35Z</dcterms:modified>
  <cp:category/>
  <cp:version/>
  <cp:contentType/>
  <cp:contentStatus/>
</cp:coreProperties>
</file>